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filterPrivacy="1" defaultThemeVersion="166925"/>
  <bookViews>
    <workbookView xWindow="0" yWindow="0" windowWidth="28800" windowHeight="11610" tabRatio="935" activeTab="1"/>
  </bookViews>
  <sheets>
    <sheet name="Kirjeldus" sheetId="1" r:id="rId1"/>
    <sheet name="Aruandesse2017" sheetId="11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1" l="1"/>
  <c r="H30" i="11"/>
  <c r="H12" i="11"/>
  <c r="I13" i="11"/>
  <c r="H17" i="11"/>
  <c r="I18" i="11"/>
  <c r="H21" i="11"/>
  <c r="I22" i="11"/>
  <c r="H25" i="11"/>
  <c r="I26" i="11"/>
  <c r="F30" i="11"/>
  <c r="E30" i="11"/>
  <c r="K30" i="11" s="1"/>
  <c r="E22" i="11"/>
  <c r="E18" i="11"/>
  <c r="E14" i="11"/>
  <c r="E13" i="11"/>
  <c r="E9" i="11"/>
  <c r="E27" i="11" l="1"/>
  <c r="E23" i="11"/>
  <c r="E19" i="11"/>
  <c r="H14" i="11"/>
  <c r="J14" i="11" s="1"/>
  <c r="H9" i="11"/>
  <c r="E11" i="11"/>
  <c r="H24" i="11"/>
  <c r="H16" i="11"/>
  <c r="E26" i="11"/>
  <c r="I27" i="11"/>
  <c r="K27" i="11" s="1"/>
  <c r="I23" i="11"/>
  <c r="K23" i="11" s="1"/>
  <c r="I19" i="11"/>
  <c r="I14" i="11"/>
  <c r="K14" i="11" s="1"/>
  <c r="I9" i="11"/>
  <c r="K9" i="11" s="1"/>
  <c r="H13" i="11"/>
  <c r="J13" i="11" s="1"/>
  <c r="H20" i="11"/>
  <c r="I11" i="11"/>
  <c r="K13" i="11"/>
  <c r="F14" i="11"/>
  <c r="E10" i="11"/>
  <c r="I10" i="11"/>
  <c r="K10" i="11" s="1"/>
  <c r="H10" i="11"/>
  <c r="E17" i="11"/>
  <c r="K17" i="11" s="1"/>
  <c r="E25" i="11"/>
  <c r="E21" i="11"/>
  <c r="J21" i="11" s="1"/>
  <c r="H8" i="11"/>
  <c r="H27" i="11"/>
  <c r="J27" i="11" s="1"/>
  <c r="H23" i="11"/>
  <c r="H19" i="11"/>
  <c r="H11" i="11"/>
  <c r="F11" i="11" s="1"/>
  <c r="I25" i="11"/>
  <c r="F25" i="11" s="1"/>
  <c r="I21" i="11"/>
  <c r="I17" i="11"/>
  <c r="F17" i="11" s="1"/>
  <c r="H26" i="11"/>
  <c r="F26" i="11" s="1"/>
  <c r="H22" i="11"/>
  <c r="F22" i="11" s="1"/>
  <c r="H18" i="11"/>
  <c r="F18" i="11" s="1"/>
  <c r="I24" i="11"/>
  <c r="I20" i="11"/>
  <c r="I16" i="11"/>
  <c r="I12" i="11"/>
  <c r="J30" i="11"/>
  <c r="J9" i="11"/>
  <c r="J10" i="11"/>
  <c r="K26" i="11"/>
  <c r="K22" i="11"/>
  <c r="J17" i="11"/>
  <c r="K18" i="11"/>
  <c r="E24" i="11"/>
  <c r="E20" i="11"/>
  <c r="E16" i="11"/>
  <c r="E12" i="11"/>
  <c r="E8" i="11"/>
  <c r="K19" i="11"/>
  <c r="J25" i="11"/>
  <c r="I8" i="11"/>
  <c r="F8" i="11" s="1"/>
  <c r="F21" i="11"/>
  <c r="J19" i="11" l="1"/>
  <c r="F9" i="11"/>
  <c r="K21" i="11"/>
  <c r="K20" i="11"/>
  <c r="J22" i="11"/>
  <c r="K16" i="11"/>
  <c r="K12" i="11"/>
  <c r="J26" i="11"/>
  <c r="F23" i="11"/>
  <c r="F13" i="11"/>
  <c r="F19" i="11"/>
  <c r="J18" i="11"/>
  <c r="K25" i="11"/>
  <c r="K11" i="11"/>
  <c r="J23" i="11"/>
  <c r="K24" i="11"/>
  <c r="H28" i="11"/>
  <c r="I28" i="11"/>
  <c r="F28" i="11" s="1"/>
  <c r="E15" i="11"/>
  <c r="I15" i="11"/>
  <c r="H15" i="11"/>
  <c r="K8" i="11"/>
  <c r="J11" i="11"/>
  <c r="E28" i="11"/>
  <c r="F10" i="11"/>
  <c r="F24" i="11"/>
  <c r="J24" i="11"/>
  <c r="F20" i="11"/>
  <c r="J20" i="11"/>
  <c r="J16" i="11"/>
  <c r="F12" i="11"/>
  <c r="J12" i="11"/>
  <c r="J8" i="11"/>
  <c r="J15" i="11" l="1"/>
  <c r="J28" i="11"/>
  <c r="K15" i="11"/>
  <c r="H29" i="11"/>
  <c r="I29" i="11"/>
  <c r="E29" i="11"/>
  <c r="K28" i="11"/>
  <c r="F15" i="11"/>
  <c r="K29" i="11" l="1"/>
  <c r="F29" i="11"/>
  <c r="J29" i="11"/>
  <c r="I31" i="11"/>
  <c r="K31" i="11" s="1"/>
  <c r="H31" i="11"/>
  <c r="E31" i="11"/>
  <c r="F31" i="11" l="1"/>
  <c r="G9" i="11"/>
  <c r="G13" i="11"/>
  <c r="G17" i="11"/>
  <c r="G21" i="11"/>
  <c r="G25" i="11"/>
  <c r="G29" i="11"/>
  <c r="G10" i="11"/>
  <c r="G14" i="11"/>
  <c r="G18" i="11"/>
  <c r="G22" i="11"/>
  <c r="G26" i="11"/>
  <c r="G30" i="11"/>
  <c r="G11" i="11"/>
  <c r="G15" i="11"/>
  <c r="G19" i="11"/>
  <c r="G23" i="11"/>
  <c r="G27" i="11"/>
  <c r="G8" i="11"/>
  <c r="G12" i="11"/>
  <c r="G16" i="11"/>
  <c r="G20" i="11"/>
  <c r="G24" i="11"/>
  <c r="G28" i="11"/>
  <c r="J31" i="11"/>
  <c r="E39" i="11" l="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38" i="11"/>
  <c r="H38" i="11"/>
  <c r="H61" i="11" l="1"/>
  <c r="I39" i="11"/>
  <c r="K39" i="11" s="1"/>
  <c r="I40" i="11"/>
  <c r="K40" i="11" s="1"/>
  <c r="I41" i="11"/>
  <c r="K41" i="11" s="1"/>
  <c r="I42" i="11"/>
  <c r="K42" i="11" s="1"/>
  <c r="I43" i="11"/>
  <c r="K43" i="11" s="1"/>
  <c r="I44" i="11"/>
  <c r="K44" i="11" s="1"/>
  <c r="I45" i="11"/>
  <c r="K45" i="11" s="1"/>
  <c r="I46" i="11"/>
  <c r="K46" i="11" s="1"/>
  <c r="I47" i="11"/>
  <c r="K47" i="11" s="1"/>
  <c r="I48" i="11"/>
  <c r="K48" i="11" s="1"/>
  <c r="I49" i="11"/>
  <c r="K49" i="11" s="1"/>
  <c r="I50" i="11"/>
  <c r="K50" i="11" s="1"/>
  <c r="I51" i="11"/>
  <c r="K51" i="11" s="1"/>
  <c r="I52" i="11"/>
  <c r="K52" i="11" s="1"/>
  <c r="I53" i="11"/>
  <c r="K53" i="11" s="1"/>
  <c r="I54" i="11"/>
  <c r="K54" i="11" s="1"/>
  <c r="I55" i="11"/>
  <c r="K55" i="11" s="1"/>
  <c r="I56" i="11"/>
  <c r="K56" i="11" s="1"/>
  <c r="I57" i="11"/>
  <c r="K57" i="11" s="1"/>
  <c r="I58" i="11"/>
  <c r="K58" i="11" s="1"/>
  <c r="I59" i="11"/>
  <c r="K59" i="11" s="1"/>
  <c r="I60" i="11"/>
  <c r="K60" i="11" s="1"/>
  <c r="I61" i="11"/>
  <c r="K61" i="11" s="1"/>
  <c r="H39" i="11"/>
  <c r="H40" i="11"/>
  <c r="H41" i="11"/>
  <c r="H42" i="11"/>
  <c r="F42" i="11" s="1"/>
  <c r="H43" i="11"/>
  <c r="H44" i="11"/>
  <c r="H45" i="11"/>
  <c r="H46" i="11"/>
  <c r="F46" i="11" s="1"/>
  <c r="H47" i="11"/>
  <c r="H48" i="11"/>
  <c r="H49" i="11"/>
  <c r="H50" i="11"/>
  <c r="J50" i="11" s="1"/>
  <c r="H51" i="11"/>
  <c r="H52" i="11"/>
  <c r="H53" i="11"/>
  <c r="H54" i="11"/>
  <c r="J54" i="11" s="1"/>
  <c r="H55" i="11"/>
  <c r="H56" i="11"/>
  <c r="H57" i="11"/>
  <c r="H58" i="11"/>
  <c r="F58" i="11" s="1"/>
  <c r="H59" i="11"/>
  <c r="H60" i="11"/>
  <c r="I38" i="11"/>
  <c r="K38" i="11" s="1"/>
  <c r="J38" i="11"/>
  <c r="F55" i="11" l="1"/>
  <c r="F51" i="11"/>
  <c r="F43" i="11"/>
  <c r="F39" i="11"/>
  <c r="F59" i="11"/>
  <c r="F38" i="11"/>
  <c r="F61" i="11"/>
  <c r="J58" i="11"/>
  <c r="J51" i="11"/>
  <c r="J42" i="11"/>
  <c r="F54" i="11"/>
  <c r="J61" i="11"/>
  <c r="J55" i="11"/>
  <c r="J46" i="11"/>
  <c r="J39" i="11"/>
  <c r="F50" i="11"/>
  <c r="J59" i="11"/>
  <c r="J43" i="11"/>
  <c r="F57" i="11"/>
  <c r="F49" i="11"/>
  <c r="F45" i="11"/>
  <c r="F41" i="11"/>
  <c r="F60" i="11"/>
  <c r="F56" i="11"/>
  <c r="F52" i="11"/>
  <c r="F44" i="11"/>
  <c r="F40" i="11"/>
  <c r="J47" i="11"/>
  <c r="J57" i="11"/>
  <c r="J53" i="11"/>
  <c r="J49" i="11"/>
  <c r="J45" i="11"/>
  <c r="J41" i="11"/>
  <c r="J60" i="11"/>
  <c r="J56" i="11"/>
  <c r="J52" i="11"/>
  <c r="J48" i="11"/>
  <c r="J44" i="11"/>
  <c r="J40" i="11"/>
  <c r="G40" i="11" l="1"/>
  <c r="G44" i="11"/>
  <c r="G48" i="11"/>
  <c r="G52" i="11"/>
  <c r="G56" i="11"/>
  <c r="G60" i="11"/>
  <c r="G41" i="11"/>
  <c r="G45" i="11"/>
  <c r="G49" i="11"/>
  <c r="G53" i="11"/>
  <c r="G57" i="11"/>
  <c r="G38" i="11"/>
  <c r="G42" i="11"/>
  <c r="G46" i="11"/>
  <c r="G50" i="11"/>
  <c r="G54" i="11"/>
  <c r="G58" i="11"/>
  <c r="G39" i="11"/>
  <c r="G43" i="11"/>
  <c r="G47" i="11"/>
  <c r="G51" i="11"/>
  <c r="G55" i="11"/>
  <c r="G59" i="11"/>
</calcChain>
</file>

<file path=xl/sharedStrings.xml><?xml version="1.0" encoding="utf-8"?>
<sst xmlns="http://schemas.openxmlformats.org/spreadsheetml/2006/main" count="97" uniqueCount="55">
  <si>
    <t>.</t>
  </si>
  <si>
    <t>Kõik teenuseosutajad</t>
  </si>
  <si>
    <t>Haiglaliik</t>
  </si>
  <si>
    <t>Haigla</t>
  </si>
  <si>
    <t>Piirkondlikud</t>
  </si>
  <si>
    <t>piirkH</t>
  </si>
  <si>
    <t>Keskhaiglad</t>
  </si>
  <si>
    <t>keskH</t>
  </si>
  <si>
    <t>Üldhaiglad</t>
  </si>
  <si>
    <t>üldH</t>
  </si>
  <si>
    <t>Kokku:</t>
  </si>
  <si>
    <t>HVA välised teenuseosutajad</t>
  </si>
  <si>
    <t>HVA välised</t>
  </si>
  <si>
    <t>iseseisev statsionaarne õendusabi (ravitüüp 18)</t>
  </si>
  <si>
    <t>statsionaarne taastusravi (ravitüüp 15)</t>
  </si>
  <si>
    <t>95% usaldusvahemik</t>
  </si>
  <si>
    <t>Tabel 1.1 Välditavad hospitaliseerimised</t>
  </si>
  <si>
    <t>alumine usaldusvahemik</t>
  </si>
  <si>
    <t>ülemine usaldusvahemik</t>
  </si>
  <si>
    <t>alumise usaldusvahemiku erinevus sagedusest</t>
  </si>
  <si>
    <t>ülemise usaldusvahemiku erinevus sagedusest</t>
  </si>
  <si>
    <t>Põhja-Eesti Regionaalhaigla</t>
  </si>
  <si>
    <t>Tartu Ülikooli Kliinikum</t>
  </si>
  <si>
    <t>Ida-Tallinna Keskhaigla</t>
  </si>
  <si>
    <t>Lääne-Tallinna Keskhaigla</t>
  </si>
  <si>
    <t>Ida-Viru Keskhaigla</t>
  </si>
  <si>
    <t>Pärnu Haigla</t>
  </si>
  <si>
    <t>Hiiumaa Haigla</t>
  </si>
  <si>
    <t>Jõgeva Haigla</t>
  </si>
  <si>
    <t>Järvamaa Haigla</t>
  </si>
  <si>
    <t>Kuressaare Haigla</t>
  </si>
  <si>
    <t>Lõuna-Eesti Haigla</t>
  </si>
  <si>
    <t>Läänemaa Haigla</t>
  </si>
  <si>
    <t>Narva Haigla</t>
  </si>
  <si>
    <t>Põlva Haigla</t>
  </si>
  <si>
    <t>Rakvere Haigla</t>
  </si>
  <si>
    <t>Raplamaa Haigla</t>
  </si>
  <si>
    <t>Valga Haigla</t>
  </si>
  <si>
    <t>Viljandi Haigla</t>
  </si>
  <si>
    <t>*2017. aasta arvutused on võrreldes varasemate aastatega korrigeeritud - välja on jäetud järgmiseid ravitüübid:</t>
  </si>
  <si>
    <t>Välja jäetud hingamiselundite haigused (haigusrühm J00-J99.8 sh välditavad astma ja kopsuhaigused)</t>
  </si>
  <si>
    <t>Välja jäetud välditavana südamepuudulikkus I50.</t>
  </si>
  <si>
    <t>päevaravi (ravitüüp 19)</t>
  </si>
  <si>
    <t>Kitsendatud välditavaid kõrgvererõhktõve haiguste rühma (alles pdg I10)</t>
  </si>
  <si>
    <t>Kitsendatud välditavaid endokriinhaiguste rühma (alles pdg E11.9, E13.9, E14.9)</t>
  </si>
  <si>
    <t>Indikaatorhaigustena välja jäetud kogu sisesekretsiooni-, toitumis- ja ainevahetushaigused (E00-E99); kogu vereringeelundite haiguste rühm (asendatud suhkrutõve ja kõrgvererõhktõve haiguste rühmaga)</t>
  </si>
  <si>
    <t>2017* hospitaliseerimised kokku (kõrgvererõhkhaigused), arv</t>
  </si>
  <si>
    <t>2017* hospitaliseerimised kokku (diabeet), arv</t>
  </si>
  <si>
    <t>MA</t>
  </si>
  <si>
    <t>MA-mittearvutatav</t>
  </si>
  <si>
    <t>2017 diabeediga (E11.9, E13.9, E14.9) hospitaliseerimised, osakaal</t>
  </si>
  <si>
    <t xml:space="preserve">2017 diabeediga (E11.9, E13.9, E14.9)  hospitaliseerimised, arv </t>
  </si>
  <si>
    <t xml:space="preserve">2017 kõrgvererõhtõvega (I10) hospitaliseerimised, arv </t>
  </si>
  <si>
    <t>2017 kõrgvererõhktõvega (I10) hospitaliseerimised, osakaal</t>
  </si>
  <si>
    <t xml:space="preserve">Ravi integreerituse indikaator 1: Indikaatorhaigusega patsientide hospitaliseerimiste osakaal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</si>
</sst>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186"/>
      <scheme val="minor"/>
    </font>
    <font>
      <sz val="11"/>
      <color rgb="FF00B050"/>
      <name val="Calibri"/>
      <family val="2"/>
      <charset val="186"/>
      <scheme val="minor"/>
    </font>
    <font>
      <sz val="11"/>
      <color rgb="FF00B050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2"/>
      <color rgb="FF2E75B6"/>
      <name val="Times New Roman"/>
      <family val="1"/>
      <charset val="186"/>
    </font>
    <font>
      <b/>
      <sz val="10"/>
      <color rgb="FF2E75B6"/>
      <name val="Times New Roman"/>
      <family val="1"/>
      <charset val="186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4">
    <xf numFmtId="0" fontId="0" fillId="0" borderId="0" xfId="0"/>
    <xf numFmtId="0" fontId="1" fillId="0" borderId="0" xfId="0" applyFont="1"/>
    <xf numFmtId="49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Fill="1" applyAlignment="1">
      <alignment wrapText="1"/>
    </xf>
    <xf numFmtId="0" fontId="5" fillId="0" borderId="0" xfId="0" applyFont="1"/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9" fontId="0" fillId="0" borderId="1" xfId="0" applyNumberFormat="1" applyBorder="1"/>
    <xf numFmtId="0" fontId="2" fillId="0" borderId="1" xfId="0" applyFont="1" applyBorder="1"/>
    <xf numFmtId="3" fontId="6" fillId="0" borderId="1" xfId="0" applyNumberFormat="1" applyFont="1" applyBorder="1"/>
    <xf numFmtId="9" fontId="6" fillId="0" borderId="1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2" xfId="0" applyBorder="1"/>
    <xf numFmtId="3" fontId="6" fillId="0" borderId="2" xfId="0" applyNumberFormat="1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1" fillId="0" borderId="1" xfId="0" applyFont="1" applyBorder="1" applyAlignment="1">
      <alignment horizontal="right"/>
    </xf>
    <xf numFmtId="0" fontId="2" fillId="0" borderId="1" xfId="1" applyFont="1" applyBorder="1" applyAlignment="1">
      <alignment wrapText="1"/>
    </xf>
    <xf numFmtId="3" fontId="12" fillId="0" borderId="1" xfId="0" applyNumberFormat="1" applyFont="1" applyBorder="1"/>
    <xf numFmtId="0" fontId="2" fillId="0" borderId="0" xfId="1" applyFont="1" applyBorder="1" applyAlignment="1">
      <alignment wrapText="1"/>
    </xf>
    <xf numFmtId="3" fontId="12" fillId="0" borderId="0" xfId="0" applyNumberFormat="1" applyFont="1" applyBorder="1"/>
    <xf numFmtId="9" fontId="6" fillId="0" borderId="0" xfId="0" applyNumberFormat="1" applyFont="1" applyBorder="1"/>
    <xf numFmtId="9" fontId="7" fillId="0" borderId="0" xfId="0" applyNumberFormat="1" applyFont="1"/>
    <xf numFmtId="9" fontId="0" fillId="0" borderId="1" xfId="0" applyNumberFormat="1" applyBorder="1" applyAlignment="1">
      <alignment horizontal="right"/>
    </xf>
    <xf numFmtId="2" fontId="0" fillId="0" borderId="0" xfId="0" applyNumberFormat="1"/>
    <xf numFmtId="9" fontId="6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2" fontId="7" fillId="0" borderId="0" xfId="0" applyNumberFormat="1" applyFont="1"/>
    <xf numFmtId="164" fontId="7" fillId="0" borderId="0" xfId="0" applyNumberFormat="1" applyFont="1"/>
    <xf numFmtId="0" fontId="0" fillId="0" borderId="4" xfId="0" applyFont="1" applyBorder="1"/>
    <xf numFmtId="0" fontId="0" fillId="0" borderId="1" xfId="0" applyFont="1" applyBorder="1"/>
    <xf numFmtId="0" fontId="6" fillId="0" borderId="1" xfId="0" applyFont="1" applyBorder="1"/>
    <xf numFmtId="0" fontId="0" fillId="0" borderId="3" xfId="0" applyFont="1" applyFill="1" applyBorder="1"/>
    <xf numFmtId="3" fontId="0" fillId="0" borderId="1" xfId="0" applyNumberFormat="1" applyBorder="1"/>
    <xf numFmtId="9" fontId="12" fillId="0" borderId="1" xfId="0" applyNumberFormat="1" applyFont="1" applyBorder="1"/>
    <xf numFmtId="2" fontId="13" fillId="0" borderId="0" xfId="0" applyNumberFormat="1" applyFont="1"/>
    <xf numFmtId="0" fontId="11" fillId="0" borderId="0" xfId="0" applyFont="1" applyBorder="1" applyAlignment="1">
      <alignment horizontal="right"/>
    </xf>
    <xf numFmtId="9" fontId="12" fillId="0" borderId="0" xfId="0" applyNumberFormat="1" applyFont="1" applyBorder="1"/>
    <xf numFmtId="9" fontId="12" fillId="0" borderId="1" xfId="0" applyNumberFormat="1" applyFont="1" applyBorder="1" applyAlignment="1">
      <alignment horizontal="right"/>
    </xf>
    <xf numFmtId="0" fontId="7" fillId="0" borderId="0" xfId="0" applyFont="1"/>
    <xf numFmtId="49" fontId="0" fillId="0" borderId="0" xfId="0" applyNumberFormat="1" applyAlignment="1">
      <alignment vertical="top" wrapText="1"/>
    </xf>
    <xf numFmtId="0" fontId="14" fillId="0" borderId="0" xfId="0" applyFont="1"/>
    <xf numFmtId="0" fontId="15" fillId="0" borderId="0" xfId="1" applyFont="1" applyBorder="1" applyAlignment="1">
      <alignment wrapText="1"/>
    </xf>
    <xf numFmtId="3" fontId="16" fillId="0" borderId="0" xfId="0" applyNumberFormat="1" applyFont="1" applyBorder="1"/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2BB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467920022982248E-2"/>
          <c:y val="3.6723370474419932E-2"/>
          <c:w val="0.85888930178176071"/>
          <c:h val="0.5299191684769638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Aruandesse2017!$E$34</c:f>
              <c:strCache>
                <c:ptCount val="1"/>
                <c:pt idx="0">
                  <c:v>2017 diabeediga (E11.9, E13.9, E14.9) hospitaliseerimised, osakaal</c:v>
                </c:pt>
              </c:strCache>
            </c:strRef>
          </c:tx>
          <c:spPr>
            <a:solidFill>
              <a:srgbClr val="62BB46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8174-4F30-8A58-452D03FAA559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8174-4F30-8A58-452D03FAA559}"/>
              </c:ext>
            </c:extLst>
          </c:dPt>
          <c:dPt>
            <c:idx val="1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5-8174-4F30-8A58-452D03FAA559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Aruandesse2017!$K$38:$K$61</c15:sqref>
                    </c15:fullRef>
                  </c:ext>
                </c:extLst>
                <c:f>(Aruandesse2017!$K$38:$K$46,Aruandesse2017!$K$49:$K$52,Aruandesse2017!$K$54:$K$58,Aruandesse2017!$K$60:$K$61)</c:f>
                <c:numCache>
                  <c:formatCode>General</c:formatCode>
                  <c:ptCount val="20"/>
                  <c:pt idx="0">
                    <c:v>5.1376780491410041E-2</c:v>
                  </c:pt>
                  <c:pt idx="1">
                    <c:v>2.8843742791687679E-2</c:v>
                  </c:pt>
                  <c:pt idx="2">
                    <c:v>2.3671473155003737E-2</c:v>
                  </c:pt>
                  <c:pt idx="3">
                    <c:v>5.128750675989735E-2</c:v>
                  </c:pt>
                  <c:pt idx="4">
                    <c:v>5.3031999393301457E-2</c:v>
                  </c:pt>
                  <c:pt idx="5">
                    <c:v>0.10217063844673882</c:v>
                  </c:pt>
                  <c:pt idx="6">
                    <c:v>8.0849957148727197E-2</c:v>
                  </c:pt>
                  <c:pt idx="7">
                    <c:v>3.1130736378709639E-2</c:v>
                  </c:pt>
                  <c:pt idx="8">
                    <c:v>0.34588744942501604</c:v>
                  </c:pt>
                  <c:pt idx="9">
                    <c:v>0.17663828802671999</c:v>
                  </c:pt>
                  <c:pt idx="10">
                    <c:v>0.2813635876406837</c:v>
                  </c:pt>
                  <c:pt idx="11">
                    <c:v>0.17560034687729975</c:v>
                  </c:pt>
                  <c:pt idx="12">
                    <c:v>8.7474616878960715E-2</c:v>
                  </c:pt>
                  <c:pt idx="13">
                    <c:v>0.15962142725523071</c:v>
                  </c:pt>
                  <c:pt idx="14">
                    <c:v>9.1613527167847E-2</c:v>
                  </c:pt>
                  <c:pt idx="15">
                    <c:v>0.22992313178875101</c:v>
                  </c:pt>
                  <c:pt idx="16">
                    <c:v>0.12288385147289738</c:v>
                  </c:pt>
                  <c:pt idx="17">
                    <c:v>3.5047732251726638E-2</c:v>
                  </c:pt>
                  <c:pt idx="18">
                    <c:v>5.1250212478517916E-2</c:v>
                  </c:pt>
                  <c:pt idx="19">
                    <c:v>1.5213884458536664E-2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Aruandesse2017!$J$38:$J$61</c15:sqref>
                    </c15:fullRef>
                  </c:ext>
                </c:extLst>
                <c:f>(Aruandesse2017!$J$38:$J$46,Aruandesse2017!$J$49:$J$52,Aruandesse2017!$J$54:$J$58,Aruandesse2017!$J$60:$J$61)</c:f>
                <c:numCache>
                  <c:formatCode>General</c:formatCode>
                  <c:ptCount val="20"/>
                  <c:pt idx="0">
                    <c:v>2.3352858334600272E-2</c:v>
                  </c:pt>
                  <c:pt idx="1">
                    <c:v>1.9413558010047328E-2</c:v>
                  </c:pt>
                  <c:pt idx="2">
                    <c:v>1.6559033911097094E-2</c:v>
                  </c:pt>
                  <c:pt idx="3">
                    <c:v>3.8614483994608068E-2</c:v>
                  </c:pt>
                  <c:pt idx="4">
                    <c:v>1.9171825820463451E-2</c:v>
                  </c:pt>
                  <c:pt idx="5">
                    <c:v>3.9384988272442772E-2</c:v>
                  </c:pt>
                  <c:pt idx="6">
                    <c:v>5.8050623903856957E-2</c:v>
                  </c:pt>
                  <c:pt idx="7">
                    <c:v>2.4953689855069891E-2</c:v>
                  </c:pt>
                  <c:pt idx="8">
                    <c:v>0.10258244408467126</c:v>
                  </c:pt>
                  <c:pt idx="9">
                    <c:v>8.898876426385291E-2</c:v>
                  </c:pt>
                  <c:pt idx="10">
                    <c:v>0.11970141444024313</c:v>
                  </c:pt>
                  <c:pt idx="11">
                    <c:v>0.12936438055846988</c:v>
                  </c:pt>
                  <c:pt idx="12">
                    <c:v>3.7928754599148393E-2</c:v>
                  </c:pt>
                  <c:pt idx="13">
                    <c:v>5.3519372173865279E-2</c:v>
                  </c:pt>
                  <c:pt idx="14">
                    <c:v>1.7891265204927335E-2</c:v>
                  </c:pt>
                  <c:pt idx="15">
                    <c:v>0.13221277938736747</c:v>
                  </c:pt>
                  <c:pt idx="16">
                    <c:v>2.4933604445415355E-2</c:v>
                  </c:pt>
                  <c:pt idx="17">
                    <c:v>2.5493610088926012E-2</c:v>
                  </c:pt>
                  <c:pt idx="18">
                    <c:v>2.1174741546367774E-2</c:v>
                  </c:pt>
                  <c:pt idx="19">
                    <c:v>1.291549557836906E-2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Aruandesse2017!$A$38:$B$60</c15:sqref>
                  </c15:fullRef>
                </c:ext>
              </c:extLst>
              <c:f>(Aruandesse2017!$A$38:$B$46,Aruandesse2017!$A$49:$B$52,Aruandesse2017!$A$54:$B$58,Aruandesse2017!$A$60:$B$60)</c:f>
              <c:multiLvlStrCache>
                <c:ptCount val="19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Narva Haigla</c:v>
                  </c:pt>
                  <c:pt idx="13">
                    <c:v>Rakvere Haigla</c:v>
                  </c:pt>
                  <c:pt idx="14">
                    <c:v>Raplamaa Haigla</c:v>
                  </c:pt>
                  <c:pt idx="15">
                    <c:v>Valga Haigla</c:v>
                  </c:pt>
                  <c:pt idx="16">
                    <c:v>Viljandi Haigla</c:v>
                  </c:pt>
                  <c:pt idx="17">
                    <c:v>üldH</c:v>
                  </c:pt>
                  <c:pt idx="18">
                    <c:v>HVA välised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  <c:pt idx="18">
                    <c:v>HVA välised teenuseosutajad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Aruandesse2017!$E$38:$E$60</c15:sqref>
                  </c15:fullRef>
                </c:ext>
              </c:extLst>
              <c:f>(Aruandesse2017!$E$38:$E$46,Aruandesse2017!$E$49:$E$52,Aruandesse2017!$E$54:$E$58,Aruandesse2017!$E$60)</c:f>
              <c:numCache>
                <c:formatCode>0%</c:formatCode>
                <c:ptCount val="19"/>
                <c:pt idx="0">
                  <c:v>4.0983606557377046E-2</c:v>
                </c:pt>
                <c:pt idx="1">
                  <c:v>5.5865921787709494E-2</c:v>
                </c:pt>
                <c:pt idx="2">
                  <c:v>5.2083333333333336E-2</c:v>
                </c:pt>
                <c:pt idx="3">
                  <c:v>0.13242009132420091</c:v>
                </c:pt>
                <c:pt idx="4">
                  <c:v>2.9126213592233011E-2</c:v>
                </c:pt>
                <c:pt idx="5">
                  <c:v>0.06</c:v>
                </c:pt>
                <c:pt idx="6">
                  <c:v>0.16513761467889909</c:v>
                </c:pt>
                <c:pt idx="7">
                  <c:v>0.11018711018711019</c:v>
                </c:pt>
                <c:pt idx="8">
                  <c:v>0.125</c:v>
                </c:pt>
                <c:pt idx="9">
                  <c:v>0.14814814814814814</c:v>
                </c:pt>
                <c:pt idx="10">
                  <c:v>0.16666666666666666</c:v>
                </c:pt>
                <c:pt idx="11">
                  <c:v>0.29032258064516131</c:v>
                </c:pt>
                <c:pt idx="12">
                  <c:v>6.25E-2</c:v>
                </c:pt>
                <c:pt idx="13">
                  <c:v>7.407407407407407E-2</c:v>
                </c:pt>
                <c:pt idx="14">
                  <c:v>2.1739130434782608E-2</c:v>
                </c:pt>
                <c:pt idx="15">
                  <c:v>0.22222222222222221</c:v>
                </c:pt>
                <c:pt idx="16">
                  <c:v>3.0303030303030304E-2</c:v>
                </c:pt>
                <c:pt idx="17">
                  <c:v>8.4848484848484854E-2</c:v>
                </c:pt>
                <c:pt idx="18">
                  <c:v>3.4782608695652174E-2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74-4F30-8A58-452D03FAA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6678032"/>
        <c:axId val="216677472"/>
      </c:barChart>
      <c:lineChart>
        <c:grouping val="standard"/>
        <c:varyColors val="0"/>
        <c:ser>
          <c:idx val="2"/>
          <c:order val="1"/>
          <c:tx>
            <c:v>2017 kõikide teenuseosutajate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Aruandesse2017!$A$38:$B$60</c15:sqref>
                  </c15:fullRef>
                </c:ext>
              </c:extLst>
              <c:f>(Aruandesse2017!$A$38:$B$46,Aruandesse2017!$A$49:$B$52,Aruandesse2017!$A$54:$B$58,Aruandesse2017!$A$60:$B$60)</c:f>
              <c:multiLvlStrCache>
                <c:ptCount val="19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Narva Haigla</c:v>
                  </c:pt>
                  <c:pt idx="13">
                    <c:v>Rakvere Haigla</c:v>
                  </c:pt>
                  <c:pt idx="14">
                    <c:v>Raplamaa Haigla</c:v>
                  </c:pt>
                  <c:pt idx="15">
                    <c:v>Valga Haigla</c:v>
                  </c:pt>
                  <c:pt idx="16">
                    <c:v>Viljandi Haigla</c:v>
                  </c:pt>
                  <c:pt idx="17">
                    <c:v>üldH</c:v>
                  </c:pt>
                  <c:pt idx="18">
                    <c:v>HVA välised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  <c:pt idx="18">
                    <c:v>HVA välised teenuseosutajad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Aruandesse2017!$G$38:$G$60</c15:sqref>
                  </c15:fullRef>
                </c:ext>
              </c:extLst>
              <c:f>(Aruandesse2017!$G$38:$G$46,Aruandesse2017!$G$49:$G$52,Aruandesse2017!$G$54:$G$58,Aruandesse2017!$G$60)</c:f>
              <c:numCache>
                <c:formatCode>0%</c:formatCode>
                <c:ptCount val="19"/>
                <c:pt idx="0">
                  <c:v>7.8236130867709822E-2</c:v>
                </c:pt>
                <c:pt idx="1">
                  <c:v>7.8236130867709822E-2</c:v>
                </c:pt>
                <c:pt idx="2">
                  <c:v>7.8236130867709822E-2</c:v>
                </c:pt>
                <c:pt idx="3">
                  <c:v>7.8236130867709822E-2</c:v>
                </c:pt>
                <c:pt idx="4">
                  <c:v>7.8236130867709822E-2</c:v>
                </c:pt>
                <c:pt idx="5">
                  <c:v>7.8236130867709822E-2</c:v>
                </c:pt>
                <c:pt idx="6">
                  <c:v>7.8236130867709822E-2</c:v>
                </c:pt>
                <c:pt idx="7">
                  <c:v>7.8236130867709822E-2</c:v>
                </c:pt>
                <c:pt idx="8">
                  <c:v>7.8236130867709822E-2</c:v>
                </c:pt>
                <c:pt idx="9">
                  <c:v>7.8236130867709822E-2</c:v>
                </c:pt>
                <c:pt idx="10">
                  <c:v>7.8236130867709822E-2</c:v>
                </c:pt>
                <c:pt idx="11">
                  <c:v>7.8236130867709822E-2</c:v>
                </c:pt>
                <c:pt idx="12">
                  <c:v>7.8236130867709822E-2</c:v>
                </c:pt>
                <c:pt idx="13">
                  <c:v>7.8236130867709822E-2</c:v>
                </c:pt>
                <c:pt idx="14">
                  <c:v>7.8236130867709822E-2</c:v>
                </c:pt>
                <c:pt idx="15">
                  <c:v>7.8236130867709822E-2</c:v>
                </c:pt>
                <c:pt idx="16">
                  <c:v>7.8236130867709822E-2</c:v>
                </c:pt>
                <c:pt idx="17">
                  <c:v>7.8236130867709822E-2</c:v>
                </c:pt>
                <c:pt idx="18">
                  <c:v>7.8236130867709822E-2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174-4F30-8A58-452D03FAA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8032"/>
        <c:axId val="216677472"/>
      </c:lineChart>
      <c:catAx>
        <c:axId val="21667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7472"/>
        <c:crosses val="autoZero"/>
        <c:auto val="1"/>
        <c:lblAlgn val="ctr"/>
        <c:lblOffset val="100"/>
        <c:noMultiLvlLbl val="0"/>
      </c:catAx>
      <c:valAx>
        <c:axId val="216677472"/>
        <c:scaling>
          <c:orientation val="minMax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80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5.7021078550748165E-2"/>
          <c:y val="0.89957822217829464"/>
          <c:w val="0.88723268525603582"/>
          <c:h val="7.7493226467669429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467920022982248E-2"/>
          <c:y val="3.6723370474419932E-2"/>
          <c:w val="0.85888930178176071"/>
          <c:h val="0.5299191684769638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Aruandesse2017!$E$4</c:f>
              <c:strCache>
                <c:ptCount val="1"/>
                <c:pt idx="0">
                  <c:v>2017 kõrgvererõhktõvega (I10) hospitaliseerimised, osakaal</c:v>
                </c:pt>
              </c:strCache>
            </c:strRef>
          </c:tx>
          <c:spPr>
            <a:solidFill>
              <a:srgbClr val="62BB46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0904-4682-8023-D56C2E1852F5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0904-4682-8023-D56C2E1852F5}"/>
              </c:ext>
            </c:extLst>
          </c:dPt>
          <c:dPt>
            <c:idx val="20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5-0904-4682-8023-D56C2E1852F5}"/>
              </c:ext>
            </c:extLst>
          </c:dPt>
          <c:dPt>
            <c:idx val="2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8-0904-4682-8023-D56C2E1852F5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Aruandesse2017!$K$8:$K$30</c:f>
                <c:numCache>
                  <c:formatCode>General</c:formatCode>
                  <c:ptCount val="23"/>
                  <c:pt idx="0">
                    <c:v>1.3762093860348948E-2</c:v>
                  </c:pt>
                  <c:pt idx="1">
                    <c:v>3.8029375284819103E-2</c:v>
                  </c:pt>
                  <c:pt idx="2">
                    <c:v>1.3094047816333124E-2</c:v>
                  </c:pt>
                  <c:pt idx="3">
                    <c:v>2.7201745889168308E-2</c:v>
                  </c:pt>
                  <c:pt idx="4">
                    <c:v>2.0604637838751966E-2</c:v>
                  </c:pt>
                  <c:pt idx="5">
                    <c:v>1.4412116218317261E-2</c:v>
                  </c:pt>
                  <c:pt idx="6">
                    <c:v>4.1441938474073778E-2</c:v>
                  </c:pt>
                  <c:pt idx="7">
                    <c:v>1.128004399631747E-2</c:v>
                  </c:pt>
                  <c:pt idx="8">
                    <c:v>0.20388264108623241</c:v>
                  </c:pt>
                  <c:pt idx="9">
                    <c:v>4.4702307135830149E-2</c:v>
                  </c:pt>
                  <c:pt idx="10">
                    <c:v>0.20201690018517957</c:v>
                  </c:pt>
                  <c:pt idx="11">
                    <c:v>0.10650596233378226</c:v>
                  </c:pt>
                  <c:pt idx="12">
                    <c:v>8.9958788249928118E-2</c:v>
                  </c:pt>
                  <c:pt idx="13">
                    <c:v>8.0799558764731785E-2</c:v>
                  </c:pt>
                  <c:pt idx="14">
                    <c:v>3.0409934376797367E-2</c:v>
                  </c:pt>
                  <c:pt idx="15">
                    <c:v>0.14656751939275053</c:v>
                  </c:pt>
                  <c:pt idx="16">
                    <c:v>5.7624158151890884E-2</c:v>
                  </c:pt>
                  <c:pt idx="17">
                    <c:v>8.3035133055828936E-2</c:v>
                  </c:pt>
                  <c:pt idx="18">
                    <c:v>8.5730709249239978E-2</c:v>
                  </c:pt>
                  <c:pt idx="19">
                    <c:v>3.4042840049673471E-2</c:v>
                  </c:pt>
                  <c:pt idx="20">
                    <c:v>1.4836429116163452E-2</c:v>
                  </c:pt>
                  <c:pt idx="21">
                    <c:v>7.0654837447006388E-3</c:v>
                  </c:pt>
                  <c:pt idx="22">
                    <c:v>0.19390280342145377</c:v>
                  </c:pt>
                </c:numCache>
              </c:numRef>
            </c:plus>
            <c:minus>
              <c:numRef>
                <c:f>Aruandesse2017!$J$8:$J$30</c:f>
                <c:numCache>
                  <c:formatCode>General</c:formatCode>
                  <c:ptCount val="23"/>
                  <c:pt idx="0">
                    <c:v>1.0339184771045531E-2</c:v>
                  </c:pt>
                  <c:pt idx="1">
                    <c:v>2.6969801357746924E-2</c:v>
                  </c:pt>
                  <c:pt idx="2">
                    <c:v>1.0467486205667113E-2</c:v>
                  </c:pt>
                  <c:pt idx="3">
                    <c:v>2.115595879944579E-2</c:v>
                  </c:pt>
                  <c:pt idx="4">
                    <c:v>1.2601203698537403E-2</c:v>
                  </c:pt>
                  <c:pt idx="5">
                    <c:v>6.2588014084014581E-3</c:v>
                  </c:pt>
                  <c:pt idx="6">
                    <c:v>2.2120072660985049E-2</c:v>
                  </c:pt>
                  <c:pt idx="7">
                    <c:v>9.1029019431889402E-3</c:v>
                  </c:pt>
                  <c:pt idx="8">
                    <c:v>-5.3074494985300379E-12</c:v>
                  </c:pt>
                  <c:pt idx="9">
                    <c:v>1.8318641012705292E-2</c:v>
                  </c:pt>
                  <c:pt idx="10">
                    <c:v>4.5680336342965991E-2</c:v>
                  </c:pt>
                  <c:pt idx="11">
                    <c:v>5.2391392261107603E-2</c:v>
                  </c:pt>
                  <c:pt idx="12">
                    <c:v>3.9143178070263573E-2</c:v>
                  </c:pt>
                  <c:pt idx="13">
                    <c:v>4.7528158081104221E-2</c:v>
                  </c:pt>
                  <c:pt idx="14">
                    <c:v>1.4452997171700935E-2</c:v>
                  </c:pt>
                  <c:pt idx="15">
                    <c:v>4.8189599893445317E-2</c:v>
                  </c:pt>
                  <c:pt idx="16">
                    <c:v>1.6854872902015764E-2</c:v>
                  </c:pt>
                  <c:pt idx="17">
                    <c:v>3.9419013896097373E-2</c:v>
                  </c:pt>
                  <c:pt idx="18">
                    <c:v>3.2314311361826817E-2</c:v>
                  </c:pt>
                  <c:pt idx="19">
                    <c:v>-8.8619930263586625E-13</c:v>
                  </c:pt>
                  <c:pt idx="20">
                    <c:v>1.1163683374670094E-2</c:v>
                  </c:pt>
                  <c:pt idx="21">
                    <c:v>6.1646494860533099E-3</c:v>
                  </c:pt>
                  <c:pt idx="22">
                    <c:v>6.871926598905477E-2</c:v>
                  </c:pt>
                </c:numCache>
              </c:numRef>
            </c:minus>
          </c:errBars>
          <c:cat>
            <c:multiLvlStrRef>
              <c:f>(Aruandesse2017!$A$8:$B$15,Aruandesse2017!$A$17:$B$26,Aruandesse2017!$A$28:$B$28,Aruandesse2017!$A$30:$B$30)</c:f>
              <c:multiLvlStrCache>
                <c:ptCount val="20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Jõgeva Haigla</c:v>
                  </c:pt>
                  <c:pt idx="9">
                    <c:v>Järvamaa Haigla</c:v>
                  </c:pt>
                  <c:pt idx="10">
                    <c:v>Kuressaare Haigla</c:v>
                  </c:pt>
                  <c:pt idx="11">
                    <c:v>Lõuna-Eesti Haigla</c:v>
                  </c:pt>
                  <c:pt idx="12">
                    <c:v>Läänemaa Haigla</c:v>
                  </c:pt>
                  <c:pt idx="13">
                    <c:v>Narva Haigla</c:v>
                  </c:pt>
                  <c:pt idx="14">
                    <c:v>Põlva Haigla</c:v>
                  </c:pt>
                  <c:pt idx="15">
                    <c:v>Rakvere Haigla</c:v>
                  </c:pt>
                  <c:pt idx="16">
                    <c:v>Raplamaa Haigla</c:v>
                  </c:pt>
                  <c:pt idx="17">
                    <c:v>Valga Haigla</c:v>
                  </c:pt>
                  <c:pt idx="18">
                    <c:v>üldH</c:v>
                  </c:pt>
                  <c:pt idx="19">
                    <c:v>HVA välised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19">
                    <c:v>HVA välised teenuseosutajad</c:v>
                  </c:pt>
                </c:lvl>
              </c:multiLvlStrCache>
            </c:multiLvlStrRef>
          </c:cat>
          <c:val>
            <c:numRef>
              <c:f>(Aruandesse2017!$E$8:$E$15,Aruandesse2017!$E$17:$E$26,Aruandesse2017!$E$28,Aruandesse2017!$E$30)</c:f>
              <c:numCache>
                <c:formatCode>0%</c:formatCode>
                <c:ptCount val="20"/>
                <c:pt idx="0">
                  <c:v>3.9844509232264333E-2</c:v>
                </c:pt>
                <c:pt idx="1">
                  <c:v>8.4210526315789472E-2</c:v>
                </c:pt>
                <c:pt idx="2">
                  <c:v>4.9467275494672752E-2</c:v>
                </c:pt>
                <c:pt idx="3">
                  <c:v>8.6206896551724144E-2</c:v>
                </c:pt>
                <c:pt idx="4">
                  <c:v>3.1390134529147982E-2</c:v>
                </c:pt>
                <c:pt idx="5">
                  <c:v>1.0940919037199124E-2</c:v>
                </c:pt>
                <c:pt idx="6">
                  <c:v>4.519774011299435E-2</c:v>
                </c:pt>
                <c:pt idx="7">
                  <c:v>4.49438202247191E-2</c:v>
                </c:pt>
                <c:pt idx="8">
                  <c:v>3.007518796992481E-2</c:v>
                </c:pt>
                <c:pt idx="9">
                  <c:v>5.5555555555555552E-2</c:v>
                </c:pt>
                <c:pt idx="10">
                  <c:v>9.2592592592592587E-2</c:v>
                </c:pt>
                <c:pt idx="11">
                  <c:v>6.4516129032258063E-2</c:v>
                </c:pt>
                <c:pt idx="12">
                  <c:v>0.10227272727272728</c:v>
                </c:pt>
                <c:pt idx="13">
                  <c:v>2.6785714285714284E-2</c:v>
                </c:pt>
                <c:pt idx="14">
                  <c:v>6.6666666666666666E-2</c:v>
                </c:pt>
                <c:pt idx="15">
                  <c:v>2.3255813953488372E-2</c:v>
                </c:pt>
                <c:pt idx="16">
                  <c:v>6.9444444444444448E-2</c:v>
                </c:pt>
                <c:pt idx="17">
                  <c:v>4.9180327868852458E-2</c:v>
                </c:pt>
                <c:pt idx="18">
                  <c:v>4.3067226890756302E-2</c:v>
                </c:pt>
                <c:pt idx="19">
                  <c:v>9.5238095238095233E-2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904-4682-8023-D56C2E185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6678032"/>
        <c:axId val="216677472"/>
      </c:barChart>
      <c:lineChart>
        <c:grouping val="standard"/>
        <c:varyColors val="0"/>
        <c:ser>
          <c:idx val="2"/>
          <c:order val="1"/>
          <c:tx>
            <c:v>2017 kõikide teenuseosutajate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(Aruandesse2017!$A$8:$B$15,Aruandesse2017!$A$17:$B$26,Aruandesse2017!$A$28:$B$28,Aruandesse2017!$A$30:$B$30)</c:f>
              <c:multiLvlStrCache>
                <c:ptCount val="20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Jõgeva Haigla</c:v>
                  </c:pt>
                  <c:pt idx="9">
                    <c:v>Järvamaa Haigla</c:v>
                  </c:pt>
                  <c:pt idx="10">
                    <c:v>Kuressaare Haigla</c:v>
                  </c:pt>
                  <c:pt idx="11">
                    <c:v>Lõuna-Eesti Haigla</c:v>
                  </c:pt>
                  <c:pt idx="12">
                    <c:v>Läänemaa Haigla</c:v>
                  </c:pt>
                  <c:pt idx="13">
                    <c:v>Narva Haigla</c:v>
                  </c:pt>
                  <c:pt idx="14">
                    <c:v>Põlva Haigla</c:v>
                  </c:pt>
                  <c:pt idx="15">
                    <c:v>Rakvere Haigla</c:v>
                  </c:pt>
                  <c:pt idx="16">
                    <c:v>Raplamaa Haigla</c:v>
                  </c:pt>
                  <c:pt idx="17">
                    <c:v>Valga Haigla</c:v>
                  </c:pt>
                  <c:pt idx="18">
                    <c:v>üldH</c:v>
                  </c:pt>
                  <c:pt idx="19">
                    <c:v>HVA välised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19">
                    <c:v>HVA välised teenuseosutajad</c:v>
                  </c:pt>
                </c:lvl>
              </c:multiLvlStrCache>
            </c:multiLvlStrRef>
          </c:cat>
          <c:val>
            <c:numRef>
              <c:f>(Aruandesse2017!$G$8:$G$15,Aruandesse2017!$G$17:$G$26,Aruandesse2017!$G$28,Aruandesse2017!$G$30)</c:f>
              <c:numCache>
                <c:formatCode>0%</c:formatCode>
                <c:ptCount val="20"/>
                <c:pt idx="0">
                  <c:v>4.6284391874517869E-2</c:v>
                </c:pt>
                <c:pt idx="1">
                  <c:v>4.6284391874517869E-2</c:v>
                </c:pt>
                <c:pt idx="2">
                  <c:v>4.6284391874517869E-2</c:v>
                </c:pt>
                <c:pt idx="3">
                  <c:v>4.6284391874517869E-2</c:v>
                </c:pt>
                <c:pt idx="4">
                  <c:v>4.6284391874517869E-2</c:v>
                </c:pt>
                <c:pt idx="5">
                  <c:v>4.6284391874517869E-2</c:v>
                </c:pt>
                <c:pt idx="6">
                  <c:v>4.6284391874517869E-2</c:v>
                </c:pt>
                <c:pt idx="7">
                  <c:v>4.6284391874517869E-2</c:v>
                </c:pt>
                <c:pt idx="8">
                  <c:v>4.6284391874517869E-2</c:v>
                </c:pt>
                <c:pt idx="9">
                  <c:v>4.6284391874517869E-2</c:v>
                </c:pt>
                <c:pt idx="10">
                  <c:v>4.6284391874517869E-2</c:v>
                </c:pt>
                <c:pt idx="11">
                  <c:v>4.6284391874517869E-2</c:v>
                </c:pt>
                <c:pt idx="12">
                  <c:v>4.6284391874517869E-2</c:v>
                </c:pt>
                <c:pt idx="13">
                  <c:v>4.6284391874517869E-2</c:v>
                </c:pt>
                <c:pt idx="14">
                  <c:v>4.6284391874517869E-2</c:v>
                </c:pt>
                <c:pt idx="15">
                  <c:v>4.6284391874517869E-2</c:v>
                </c:pt>
                <c:pt idx="16">
                  <c:v>4.6284391874517869E-2</c:v>
                </c:pt>
                <c:pt idx="17">
                  <c:v>4.6284391874517869E-2</c:v>
                </c:pt>
                <c:pt idx="18">
                  <c:v>4.6284391874517869E-2</c:v>
                </c:pt>
                <c:pt idx="19">
                  <c:v>4.6284391874517869E-2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904-4682-8023-D56C2E185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8032"/>
        <c:axId val="216677472"/>
      </c:lineChart>
      <c:catAx>
        <c:axId val="21667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7472"/>
        <c:crosses val="autoZero"/>
        <c:auto val="1"/>
        <c:lblAlgn val="ctr"/>
        <c:lblOffset val="100"/>
        <c:noMultiLvlLbl val="0"/>
      </c:catAx>
      <c:valAx>
        <c:axId val="216677472"/>
        <c:scaling>
          <c:orientation val="minMax"/>
          <c:max val="0.30000000000000004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80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5.7021078550748165E-2"/>
          <c:y val="0.89957822217829464"/>
          <c:w val="0.88723268525603582"/>
          <c:h val="7.7493226467669429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32</xdr:row>
      <xdr:rowOff>95250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51A496D-58C9-4C1F-AB17-E7461142F618}"/>
            </a:ext>
          </a:extLst>
        </xdr:cNvPr>
        <xdr:cNvSpPr/>
      </xdr:nvSpPr>
      <xdr:spPr>
        <a:xfrm>
          <a:off x="0" y="0"/>
          <a:ext cx="7296150" cy="62007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 u="none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Ravi integreerituse indikaator 1: Indikaatorhaigusega patsientide hospitaliseerimiste osakaal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u="none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Indikaatorihaigusega patsientide hospitaliseerimiste osakaal sisesekretsiooni-, toitumis- ja ainevahetus ning vereringeelundite haigusrühmades.</a:t>
          </a:r>
        </a:p>
        <a:p>
          <a:pPr algn="l"/>
          <a:endParaRPr lang="et-EE" sz="1200" b="1" i="0" u="none" baseline="0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200" b="1" i="0" u="none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Arve algus</a:t>
          </a:r>
          <a:r>
            <a:rPr lang="en-US" sz="1200" u="sng"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 01.01-31.12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.2017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Ravitüüp: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 (statsionaarne) (sh erakorralised visiidid A95, kui EMO raviarve on märgitud statsionaarseks)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Sisaldab kindlustatud, kindlustamata isikute raviarveid.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t-EE" sz="1200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t-EE" sz="12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Kõrgvererõhktõbi: põhidiagnoos I10; I11.0; I11.9; I12.0; I12.9; I13.0-I13.9; I15.0-I15.9.</a:t>
          </a:r>
        </a:p>
        <a:p>
          <a:r>
            <a:rPr lang="et-EE" sz="12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Diabeet: põhidiagnoos E10.0-E10.9; E11.0-E11.9; E13.0-13.9; E14.0-E14.9</a:t>
          </a:r>
        </a:p>
        <a:p>
          <a:endParaRPr lang="et-E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t-EE" sz="1200" u="none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Kui isikul on mitu raviarvet ja uus raviarve algab sama kuupäevaga, mis eelmine raviarve lõppeb või järgmisel kuupäeval (päevade vahe ≤1), siis arvestatakse need raviarved üheks raviepisoodiks (arvesse läheb ainult ravi alustanud raviasutuse arve).</a:t>
          </a:r>
        </a:p>
        <a:p>
          <a:pPr eaLnBrk="1" fontAlgn="auto" latinLnBrk="0" hangingPunct="1"/>
          <a:r>
            <a:rPr lang="et-EE" sz="1200" u="none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Kui isikul peale raviepisoodide loomist on veel arveid, mille alguse ja lõpu kuupäev on sama (0 päeva arved) ja sellele arvele ei järgne ega eelne  ≤1 päeva jooksul uut arvet, siis need arved jäetakse välja (hospitaliseerimist ei toimunud).</a:t>
          </a:r>
        </a:p>
        <a:p>
          <a:endParaRPr lang="et-EE" sz="1100" b="1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t-EE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Indikaatorhaigused: </a:t>
          </a:r>
        </a:p>
        <a:p>
          <a:r>
            <a:rPr lang="et-EE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Diabeet:</a:t>
          </a:r>
          <a:r>
            <a:rPr lang="et-EE" sz="1100" b="1" u="sng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põhidiagnoos </a:t>
          </a:r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E11.9, E13.9, E14.9 </a:t>
          </a:r>
        </a:p>
        <a:p>
          <a:r>
            <a:rPr lang="et-EE" sz="11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t-EE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</a:t>
          </a:r>
          <a:r>
            <a:rPr lang="et-EE" sz="1200" b="1" u="sng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õrgvererõhktõbi</a:t>
          </a:r>
          <a:r>
            <a:rPr lang="et-EE" sz="1200" u="sng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</a:t>
          </a:r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põhidiagnoos I10</a:t>
          </a:r>
        </a:p>
        <a:p>
          <a:endParaRPr lang="et-EE" sz="1200" u="none">
            <a:solidFill>
              <a:srgbClr val="00B0F0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Vanus alates 16. eluaastat.</a:t>
          </a:r>
        </a:p>
        <a:p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Välja jäetakse surnud patsientide raviarved (patsientide need raviarved, kui surma kuupäev on enne raviarve lõpu kuupäeva või kui surmakuupäev on raviarve lõpuga sama kuupäev).</a:t>
          </a:r>
        </a:p>
        <a:p>
          <a:pPr eaLnBrk="1" fontAlgn="auto" latinLnBrk="0" hangingPunct="1"/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Kui isikul on mitu raviarvet ja uus raviarve algab sama kuupäevaga, mis eelmine raviarve lõppeb või järgmisel kuupäeval (päevade vahe ≤1), siis arvestatakse need raviarved üheks raviepisoodiks (arvesse läheb ainult ravi alustanud raviasutuse arve).</a:t>
          </a:r>
        </a:p>
        <a:p>
          <a:pPr eaLnBrk="1" fontAlgn="auto" latinLnBrk="0" hangingPunct="1"/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Kui isikul peale raviepisoodide loomist on veel arveid, mille alguse ja lõpu kuupäev on sama (0 päeva arved) ja sellele arvele ei järgne ega eelne  ≤1 päeva jooksul uut arvet, siis need arved jäetakse välja (hospitaliseerimist ei toimunud).</a:t>
          </a:r>
        </a:p>
        <a:p>
          <a:endParaRPr lang="et-E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t-E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161927</xdr:colOff>
      <xdr:row>33</xdr:row>
      <xdr:rowOff>76201</xdr:rowOff>
    </xdr:from>
    <xdr:to>
      <xdr:col>16</xdr:col>
      <xdr:colOff>352426</xdr:colOff>
      <xdr:row>60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18AB5F7-CB30-49A1-8A82-F384CEA8F4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95252</xdr:colOff>
      <xdr:row>3</xdr:row>
      <xdr:rowOff>85726</xdr:rowOff>
    </xdr:from>
    <xdr:to>
      <xdr:col>16</xdr:col>
      <xdr:colOff>285751</xdr:colOff>
      <xdr:row>31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5E9025F-1A67-43BB-8723-7D5F1A50B7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zoomScaleNormal="100" workbookViewId="0">
      <selection activeCell="M27" sqref="M27"/>
    </sheetView>
  </sheetViews>
  <sheetFormatPr defaultRowHeight="15" x14ac:dyDescent="0.25"/>
  <cols>
    <col min="12" max="12" width="8.85546875" customWidth="1"/>
    <col min="13" max="13" width="41.7109375" customWidth="1"/>
  </cols>
  <sheetData>
    <row r="1" spans="1:13" ht="15.75" x14ac:dyDescent="0.25">
      <c r="A1" s="1"/>
    </row>
    <row r="2" spans="1:13" x14ac:dyDescent="0.25">
      <c r="L2" s="7"/>
    </row>
    <row r="3" spans="1:13" x14ac:dyDescent="0.25">
      <c r="M3" s="2"/>
    </row>
    <row r="4" spans="1:13" x14ac:dyDescent="0.25">
      <c r="M4" s="2"/>
    </row>
    <row r="5" spans="1:13" x14ac:dyDescent="0.25">
      <c r="M5" s="2"/>
    </row>
    <row r="6" spans="1:13" x14ac:dyDescent="0.25">
      <c r="M6" s="44"/>
    </row>
    <row r="7" spans="1:13" x14ac:dyDescent="0.25">
      <c r="M7" s="2"/>
    </row>
    <row r="8" spans="1:13" x14ac:dyDescent="0.25">
      <c r="M8" s="2"/>
    </row>
    <row r="9" spans="1:13" x14ac:dyDescent="0.25">
      <c r="L9" s="6"/>
      <c r="M9" s="2"/>
    </row>
    <row r="10" spans="1:13" x14ac:dyDescent="0.25">
      <c r="M10" s="2"/>
    </row>
    <row r="11" spans="1:13" x14ac:dyDescent="0.25">
      <c r="M11" s="2"/>
    </row>
    <row r="12" spans="1:13" x14ac:dyDescent="0.25">
      <c r="M12" s="2"/>
    </row>
    <row r="15" spans="1:13" x14ac:dyDescent="0.25">
      <c r="L15" s="8"/>
    </row>
    <row r="17" spans="1:18" x14ac:dyDescent="0.25">
      <c r="M17" s="5"/>
      <c r="N17" s="5"/>
      <c r="O17" s="5"/>
      <c r="P17" s="5"/>
      <c r="Q17" s="5"/>
      <c r="R17" s="5"/>
    </row>
    <row r="18" spans="1:18" x14ac:dyDescent="0.25">
      <c r="M18" s="5"/>
    </row>
    <row r="19" spans="1:18" x14ac:dyDescent="0.25">
      <c r="M19" s="4"/>
    </row>
    <row r="26" spans="1:18" ht="15" customHeight="1" x14ac:dyDescent="0.25">
      <c r="A26" s="3" t="s">
        <v>0</v>
      </c>
      <c r="B26" s="4"/>
      <c r="C26" s="4"/>
      <c r="D26" s="4"/>
      <c r="E26" s="4"/>
      <c r="F26" s="4"/>
      <c r="G26" s="4"/>
      <c r="H26" s="4"/>
      <c r="I26" s="4"/>
      <c r="J26" s="4"/>
    </row>
    <row r="27" spans="1:18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8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8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8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8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8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abSelected="1" zoomScaleNormal="100" workbookViewId="0">
      <selection activeCell="B80" sqref="B80"/>
    </sheetView>
  </sheetViews>
  <sheetFormatPr defaultRowHeight="15" x14ac:dyDescent="0.25"/>
  <cols>
    <col min="1" max="1" width="28.28515625" customWidth="1"/>
    <col min="2" max="2" width="32.28515625" customWidth="1"/>
    <col min="3" max="3" width="25.5703125" customWidth="1"/>
    <col min="4" max="4" width="19.85546875" customWidth="1"/>
    <col min="5" max="5" width="18.85546875" customWidth="1"/>
    <col min="6" max="6" width="15.7109375" customWidth="1"/>
    <col min="7" max="7" width="12.42578125" customWidth="1"/>
    <col min="8" max="8" width="13.42578125" customWidth="1"/>
    <col min="9" max="9" width="12.140625" customWidth="1"/>
    <col min="10" max="10" width="11.28515625" customWidth="1"/>
    <col min="11" max="11" width="10.5703125" customWidth="1"/>
  </cols>
  <sheetData>
    <row r="1" spans="1:12" ht="16.5" customHeight="1" x14ac:dyDescent="0.25">
      <c r="A1" s="53" t="s">
        <v>54</v>
      </c>
      <c r="B1" s="53"/>
      <c r="C1" s="53"/>
    </row>
    <row r="2" spans="1:12" ht="15.75" x14ac:dyDescent="0.25">
      <c r="A2" s="9"/>
    </row>
    <row r="3" spans="1:12" x14ac:dyDescent="0.25">
      <c r="A3" s="10" t="s">
        <v>16</v>
      </c>
    </row>
    <row r="4" spans="1:12" x14ac:dyDescent="0.25">
      <c r="A4" s="48" t="s">
        <v>2</v>
      </c>
      <c r="B4" s="48" t="s">
        <v>3</v>
      </c>
      <c r="C4" s="50" t="s">
        <v>46</v>
      </c>
      <c r="D4" s="50" t="s">
        <v>52</v>
      </c>
      <c r="E4" s="50" t="s">
        <v>53</v>
      </c>
      <c r="F4" s="49" t="s">
        <v>15</v>
      </c>
    </row>
    <row r="5" spans="1:12" x14ac:dyDescent="0.25">
      <c r="A5" s="48"/>
      <c r="B5" s="48"/>
      <c r="C5" s="51"/>
      <c r="D5" s="51"/>
      <c r="E5" s="51"/>
      <c r="F5" s="49"/>
    </row>
    <row r="6" spans="1:12" x14ac:dyDescent="0.25">
      <c r="A6" s="48"/>
      <c r="B6" s="48"/>
      <c r="C6" s="51"/>
      <c r="D6" s="51"/>
      <c r="E6" s="51"/>
      <c r="F6" s="49"/>
    </row>
    <row r="7" spans="1:12" ht="44.25" customHeight="1" x14ac:dyDescent="0.25">
      <c r="A7" s="48"/>
      <c r="B7" s="48"/>
      <c r="C7" s="52"/>
      <c r="D7" s="52"/>
      <c r="E7" s="52"/>
      <c r="F7" s="49"/>
      <c r="H7" s="30" t="s">
        <v>17</v>
      </c>
      <c r="I7" s="30" t="s">
        <v>18</v>
      </c>
      <c r="J7" s="30" t="s">
        <v>19</v>
      </c>
      <c r="K7" s="30" t="s">
        <v>20</v>
      </c>
    </row>
    <row r="8" spans="1:12" x14ac:dyDescent="0.25">
      <c r="A8" s="48" t="s">
        <v>4</v>
      </c>
      <c r="B8" s="33" t="s">
        <v>21</v>
      </c>
      <c r="C8" s="37">
        <v>1029</v>
      </c>
      <c r="D8" s="37">
        <v>41</v>
      </c>
      <c r="E8" s="11">
        <f>D8/C8</f>
        <v>3.9844509232264333E-2</v>
      </c>
      <c r="F8" s="27" t="str">
        <f>ROUND(H8*100,0)&amp;-ROUND(I8*100,0)&amp;"%"</f>
        <v>3-5%</v>
      </c>
      <c r="G8" s="26">
        <f>$E$31</f>
        <v>4.6284391874517869E-2</v>
      </c>
      <c r="H8" s="31">
        <f>(((2*C8*(D8/C8))+3.841443202-(1.95996*SQRT(3.841443202+(4*C8*(D8/C8)*(1-(D8/C8))))))/(2*(C8+3.841443202)))</f>
        <v>2.9505324461218802E-2</v>
      </c>
      <c r="I8" s="31">
        <f>(((2*C8*(D8/C8))+3.841443202+(1.95996*SQRT(3.841443202+(4*C8*(D8/C8)*(1-(D8/C8))))))/(2*(C8+3.841443202)))</f>
        <v>5.3606603092613281E-2</v>
      </c>
      <c r="J8" s="32">
        <f>E8-H8</f>
        <v>1.0339184771045531E-2</v>
      </c>
      <c r="K8" s="32">
        <f>I8-E8</f>
        <v>1.3762093860348948E-2</v>
      </c>
      <c r="L8" s="43"/>
    </row>
    <row r="9" spans="1:12" x14ac:dyDescent="0.25">
      <c r="A9" s="48"/>
      <c r="B9" s="34" t="s">
        <v>22</v>
      </c>
      <c r="C9" s="37">
        <v>285</v>
      </c>
      <c r="D9" s="37">
        <v>24</v>
      </c>
      <c r="E9" s="11">
        <f t="shared" ref="E9:E31" si="0">D9/C9</f>
        <v>8.4210526315789472E-2</v>
      </c>
      <c r="F9" s="27" t="str">
        <f t="shared" ref="F9:F31" si="1">ROUND(H9*100,0)&amp;-ROUND(I9*100,0)&amp;"%"</f>
        <v>6-12%</v>
      </c>
      <c r="G9" s="26">
        <f t="shared" ref="G9:G30" si="2">$E$31</f>
        <v>4.6284391874517869E-2</v>
      </c>
      <c r="H9" s="31">
        <f t="shared" ref="H9:H30" si="3">(((2*C9*(D9/C9))+3.841443202-(1.95996*SQRT(3.841443202+(4*C9*(D9/C9)*(1-(D9/C9))))))/(2*(C9+3.841443202)))</f>
        <v>5.7240724958042548E-2</v>
      </c>
      <c r="I9" s="31">
        <f t="shared" ref="I9:I30" si="4">(((2*C9*(D9/C9))+3.841443202+(1.95996*SQRT(3.841443202+(4*C9*(D9/C9)*(1-(D9/C9))))))/(2*(C9+3.841443202)))</f>
        <v>0.12223990160060857</v>
      </c>
      <c r="J9" s="32">
        <f t="shared" ref="J9:J31" si="5">E9-H9</f>
        <v>2.6969801357746924E-2</v>
      </c>
      <c r="K9" s="32">
        <f t="shared" ref="K9:K31" si="6">I9-E9</f>
        <v>3.8029375284819103E-2</v>
      </c>
      <c r="L9" s="43"/>
    </row>
    <row r="10" spans="1:12" x14ac:dyDescent="0.25">
      <c r="A10" s="48"/>
      <c r="B10" s="35" t="s">
        <v>5</v>
      </c>
      <c r="C10" s="13">
        <v>1314</v>
      </c>
      <c r="D10" s="13">
        <v>65</v>
      </c>
      <c r="E10" s="14">
        <f t="shared" si="0"/>
        <v>4.9467275494672752E-2</v>
      </c>
      <c r="F10" s="29" t="str">
        <f t="shared" si="1"/>
        <v>4-6%</v>
      </c>
      <c r="G10" s="26">
        <f t="shared" si="2"/>
        <v>4.6284391874517869E-2</v>
      </c>
      <c r="H10" s="31">
        <f t="shared" si="3"/>
        <v>3.8999789289005639E-2</v>
      </c>
      <c r="I10" s="31">
        <f t="shared" si="4"/>
        <v>6.2561323311005876E-2</v>
      </c>
      <c r="J10" s="32">
        <f t="shared" si="5"/>
        <v>1.0467486205667113E-2</v>
      </c>
      <c r="K10" s="32">
        <f t="shared" si="6"/>
        <v>1.3094047816333124E-2</v>
      </c>
      <c r="L10" s="43"/>
    </row>
    <row r="11" spans="1:12" x14ac:dyDescent="0.25">
      <c r="A11" s="48" t="s">
        <v>6</v>
      </c>
      <c r="B11" s="34" t="s">
        <v>23</v>
      </c>
      <c r="C11" s="37">
        <v>522</v>
      </c>
      <c r="D11" s="37">
        <v>45</v>
      </c>
      <c r="E11" s="11">
        <f t="shared" si="0"/>
        <v>8.6206896551724144E-2</v>
      </c>
      <c r="F11" s="27" t="str">
        <f t="shared" si="1"/>
        <v>7-11%</v>
      </c>
      <c r="G11" s="26">
        <f t="shared" si="2"/>
        <v>4.6284391874517869E-2</v>
      </c>
      <c r="H11" s="31">
        <f t="shared" si="3"/>
        <v>6.5050937752278354E-2</v>
      </c>
      <c r="I11" s="31">
        <f t="shared" si="4"/>
        <v>0.11340864244089245</v>
      </c>
      <c r="J11" s="32">
        <f t="shared" si="5"/>
        <v>2.115595879944579E-2</v>
      </c>
      <c r="K11" s="32">
        <f t="shared" si="6"/>
        <v>2.7201745889168308E-2</v>
      </c>
      <c r="L11" s="43"/>
    </row>
    <row r="12" spans="1:12" x14ac:dyDescent="0.25">
      <c r="A12" s="48"/>
      <c r="B12" s="34" t="s">
        <v>24</v>
      </c>
      <c r="C12" s="37">
        <v>446</v>
      </c>
      <c r="D12" s="37">
        <v>14</v>
      </c>
      <c r="E12" s="11">
        <f t="shared" si="0"/>
        <v>3.1390134529147982E-2</v>
      </c>
      <c r="F12" s="27" t="str">
        <f t="shared" si="1"/>
        <v>2-5%</v>
      </c>
      <c r="G12" s="26">
        <f t="shared" si="2"/>
        <v>4.6284391874517869E-2</v>
      </c>
      <c r="H12" s="31">
        <f t="shared" si="3"/>
        <v>1.8788930830610579E-2</v>
      </c>
      <c r="I12" s="31">
        <f t="shared" si="4"/>
        <v>5.1994772367899948E-2</v>
      </c>
      <c r="J12" s="32">
        <f t="shared" si="5"/>
        <v>1.2601203698537403E-2</v>
      </c>
      <c r="K12" s="32">
        <f t="shared" si="6"/>
        <v>2.0604637838751966E-2</v>
      </c>
      <c r="L12" s="43"/>
    </row>
    <row r="13" spans="1:12" x14ac:dyDescent="0.25">
      <c r="A13" s="48"/>
      <c r="B13" s="36" t="s">
        <v>25</v>
      </c>
      <c r="C13" s="37">
        <v>457</v>
      </c>
      <c r="D13" s="37">
        <v>5</v>
      </c>
      <c r="E13" s="11">
        <f t="shared" si="0"/>
        <v>1.0940919037199124E-2</v>
      </c>
      <c r="F13" s="27" t="str">
        <f t="shared" si="1"/>
        <v>0-3%</v>
      </c>
      <c r="G13" s="26">
        <f t="shared" si="2"/>
        <v>4.6284391874517869E-2</v>
      </c>
      <c r="H13" s="31">
        <f t="shared" si="3"/>
        <v>4.6821176287976662E-3</v>
      </c>
      <c r="I13" s="31">
        <f t="shared" si="4"/>
        <v>2.5353035255516385E-2</v>
      </c>
      <c r="J13" s="32">
        <f t="shared" si="5"/>
        <v>6.2588014084014581E-3</v>
      </c>
      <c r="K13" s="32">
        <f t="shared" si="6"/>
        <v>1.4412116218317261E-2</v>
      </c>
      <c r="L13" s="43"/>
    </row>
    <row r="14" spans="1:12" x14ac:dyDescent="0.25">
      <c r="A14" s="48"/>
      <c r="B14" s="34" t="s">
        <v>26</v>
      </c>
      <c r="C14" s="37">
        <v>177</v>
      </c>
      <c r="D14" s="37">
        <v>8</v>
      </c>
      <c r="E14" s="11">
        <f t="shared" si="0"/>
        <v>4.519774011299435E-2</v>
      </c>
      <c r="F14" s="27" t="str">
        <f t="shared" si="1"/>
        <v>2-9%</v>
      </c>
      <c r="G14" s="26">
        <f t="shared" si="2"/>
        <v>4.6284391874517869E-2</v>
      </c>
      <c r="H14" s="31">
        <f t="shared" si="3"/>
        <v>2.3077667452009301E-2</v>
      </c>
      <c r="I14" s="31">
        <f t="shared" si="4"/>
        <v>8.6639678587068128E-2</v>
      </c>
      <c r="J14" s="32">
        <f t="shared" si="5"/>
        <v>2.2120072660985049E-2</v>
      </c>
      <c r="K14" s="32">
        <f t="shared" si="6"/>
        <v>4.1441938474073778E-2</v>
      </c>
      <c r="L14" s="43"/>
    </row>
    <row r="15" spans="1:12" x14ac:dyDescent="0.25">
      <c r="A15" s="48"/>
      <c r="B15" s="35" t="s">
        <v>7</v>
      </c>
      <c r="C15" s="13">
        <v>1602</v>
      </c>
      <c r="D15" s="13">
        <v>72</v>
      </c>
      <c r="E15" s="14">
        <f t="shared" si="0"/>
        <v>4.49438202247191E-2</v>
      </c>
      <c r="F15" s="29" t="str">
        <f t="shared" si="1"/>
        <v>4-6%</v>
      </c>
      <c r="G15" s="26">
        <f t="shared" si="2"/>
        <v>4.6284391874517869E-2</v>
      </c>
      <c r="H15" s="31">
        <f t="shared" si="3"/>
        <v>3.584091828153016E-2</v>
      </c>
      <c r="I15" s="31">
        <f t="shared" si="4"/>
        <v>5.6223864221036569E-2</v>
      </c>
      <c r="J15" s="32">
        <f t="shared" si="5"/>
        <v>9.1029019431889402E-3</v>
      </c>
      <c r="K15" s="32">
        <f t="shared" si="6"/>
        <v>1.128004399631747E-2</v>
      </c>
      <c r="L15" s="43"/>
    </row>
    <row r="16" spans="1:12" x14ac:dyDescent="0.25">
      <c r="A16" s="48" t="s">
        <v>8</v>
      </c>
      <c r="B16" s="34" t="s">
        <v>27</v>
      </c>
      <c r="C16" s="37">
        <v>15</v>
      </c>
      <c r="D16" s="37">
        <v>0</v>
      </c>
      <c r="E16" s="11">
        <f t="shared" si="0"/>
        <v>0</v>
      </c>
      <c r="F16" s="27" t="s">
        <v>48</v>
      </c>
      <c r="G16" s="26">
        <f t="shared" si="2"/>
        <v>4.6284391874517869E-2</v>
      </c>
      <c r="H16" s="31">
        <f t="shared" si="3"/>
        <v>5.3074494985300379E-12</v>
      </c>
      <c r="I16" s="31">
        <f t="shared" si="4"/>
        <v>0.20388264108623241</v>
      </c>
      <c r="J16" s="32">
        <f t="shared" si="5"/>
        <v>-5.3074494985300379E-12</v>
      </c>
      <c r="K16" s="32">
        <f t="shared" si="6"/>
        <v>0.20388264108623241</v>
      </c>
      <c r="L16" s="43"/>
    </row>
    <row r="17" spans="1:12" x14ac:dyDescent="0.25">
      <c r="A17" s="48"/>
      <c r="B17" s="34" t="s">
        <v>28</v>
      </c>
      <c r="C17" s="37">
        <v>133</v>
      </c>
      <c r="D17" s="37">
        <v>4</v>
      </c>
      <c r="E17" s="11">
        <f t="shared" si="0"/>
        <v>3.007518796992481E-2</v>
      </c>
      <c r="F17" s="27" t="str">
        <f t="shared" si="1"/>
        <v>1-7%</v>
      </c>
      <c r="G17" s="26">
        <f t="shared" si="2"/>
        <v>4.6284391874517869E-2</v>
      </c>
      <c r="H17" s="31">
        <f t="shared" si="3"/>
        <v>1.175654695721952E-2</v>
      </c>
      <c r="I17" s="31">
        <f t="shared" si="4"/>
        <v>7.477749510575496E-2</v>
      </c>
      <c r="J17" s="32">
        <f t="shared" si="5"/>
        <v>1.8318641012705292E-2</v>
      </c>
      <c r="K17" s="32">
        <f t="shared" si="6"/>
        <v>4.4702307135830149E-2</v>
      </c>
      <c r="L17" s="43"/>
    </row>
    <row r="18" spans="1:12" x14ac:dyDescent="0.25">
      <c r="A18" s="48"/>
      <c r="B18" s="34" t="s">
        <v>29</v>
      </c>
      <c r="C18" s="37">
        <v>18</v>
      </c>
      <c r="D18" s="37">
        <v>1</v>
      </c>
      <c r="E18" s="11">
        <f t="shared" si="0"/>
        <v>5.5555555555555552E-2</v>
      </c>
      <c r="F18" s="27" t="str">
        <f t="shared" si="1"/>
        <v>1-26%</v>
      </c>
      <c r="G18" s="26">
        <f t="shared" si="2"/>
        <v>4.6284391874517869E-2</v>
      </c>
      <c r="H18" s="31">
        <f t="shared" si="3"/>
        <v>9.8752192125895599E-3</v>
      </c>
      <c r="I18" s="31">
        <f t="shared" si="4"/>
        <v>0.25757245574073512</v>
      </c>
      <c r="J18" s="32">
        <f t="shared" si="5"/>
        <v>4.5680336342965991E-2</v>
      </c>
      <c r="K18" s="32">
        <f t="shared" si="6"/>
        <v>0.20201690018517957</v>
      </c>
      <c r="L18" s="43"/>
    </row>
    <row r="19" spans="1:12" x14ac:dyDescent="0.25">
      <c r="A19" s="48"/>
      <c r="B19" s="34" t="s">
        <v>30</v>
      </c>
      <c r="C19" s="37">
        <v>54</v>
      </c>
      <c r="D19" s="37">
        <v>5</v>
      </c>
      <c r="E19" s="11">
        <f t="shared" si="0"/>
        <v>9.2592592592592587E-2</v>
      </c>
      <c r="F19" s="27" t="str">
        <f t="shared" si="1"/>
        <v>4-20%</v>
      </c>
      <c r="G19" s="26">
        <f t="shared" si="2"/>
        <v>4.6284391874517869E-2</v>
      </c>
      <c r="H19" s="31">
        <f t="shared" si="3"/>
        <v>4.0201200331484985E-2</v>
      </c>
      <c r="I19" s="31">
        <f t="shared" si="4"/>
        <v>0.19909855492637485</v>
      </c>
      <c r="J19" s="32">
        <f t="shared" si="5"/>
        <v>5.2391392261107603E-2</v>
      </c>
      <c r="K19" s="32">
        <f t="shared" si="6"/>
        <v>0.10650596233378226</v>
      </c>
      <c r="L19" s="43"/>
    </row>
    <row r="20" spans="1:12" x14ac:dyDescent="0.25">
      <c r="A20" s="48"/>
      <c r="B20" s="34" t="s">
        <v>31</v>
      </c>
      <c r="C20" s="37">
        <v>62</v>
      </c>
      <c r="D20" s="37">
        <v>4</v>
      </c>
      <c r="E20" s="11">
        <f t="shared" si="0"/>
        <v>6.4516129032258063E-2</v>
      </c>
      <c r="F20" s="27" t="str">
        <f t="shared" si="1"/>
        <v>3-15%</v>
      </c>
      <c r="G20" s="26">
        <f t="shared" si="2"/>
        <v>4.6284391874517869E-2</v>
      </c>
      <c r="H20" s="31">
        <f t="shared" si="3"/>
        <v>2.5372950961994493E-2</v>
      </c>
      <c r="I20" s="31">
        <f t="shared" si="4"/>
        <v>0.15447491728218618</v>
      </c>
      <c r="J20" s="32">
        <f t="shared" si="5"/>
        <v>3.9143178070263573E-2</v>
      </c>
      <c r="K20" s="32">
        <f t="shared" si="6"/>
        <v>8.9958788249928118E-2</v>
      </c>
      <c r="L20" s="43"/>
    </row>
    <row r="21" spans="1:12" x14ac:dyDescent="0.25">
      <c r="A21" s="48"/>
      <c r="B21" s="34" t="s">
        <v>32</v>
      </c>
      <c r="C21" s="37">
        <v>88</v>
      </c>
      <c r="D21" s="37">
        <v>9</v>
      </c>
      <c r="E21" s="11">
        <f t="shared" si="0"/>
        <v>0.10227272727272728</v>
      </c>
      <c r="F21" s="27" t="str">
        <f t="shared" si="1"/>
        <v>5-18%</v>
      </c>
      <c r="G21" s="26">
        <f t="shared" si="2"/>
        <v>4.6284391874517869E-2</v>
      </c>
      <c r="H21" s="31">
        <f t="shared" si="3"/>
        <v>5.4744569191623058E-2</v>
      </c>
      <c r="I21" s="31">
        <f t="shared" si="4"/>
        <v>0.18307228603745906</v>
      </c>
      <c r="J21" s="32">
        <f t="shared" si="5"/>
        <v>4.7528158081104221E-2</v>
      </c>
      <c r="K21" s="32">
        <f t="shared" si="6"/>
        <v>8.0799558764731785E-2</v>
      </c>
      <c r="L21" s="43"/>
    </row>
    <row r="22" spans="1:12" x14ac:dyDescent="0.25">
      <c r="A22" s="48"/>
      <c r="B22" s="34" t="s">
        <v>33</v>
      </c>
      <c r="C22" s="37">
        <v>224</v>
      </c>
      <c r="D22" s="37">
        <v>6</v>
      </c>
      <c r="E22" s="11">
        <f t="shared" si="0"/>
        <v>2.6785714285714284E-2</v>
      </c>
      <c r="F22" s="27" t="str">
        <f t="shared" si="1"/>
        <v>1-6%</v>
      </c>
      <c r="G22" s="26">
        <f t="shared" si="2"/>
        <v>4.6284391874517869E-2</v>
      </c>
      <c r="H22" s="31">
        <f t="shared" si="3"/>
        <v>1.2332717114013349E-2</v>
      </c>
      <c r="I22" s="31">
        <f t="shared" si="4"/>
        <v>5.7195648662511651E-2</v>
      </c>
      <c r="J22" s="32">
        <f t="shared" si="5"/>
        <v>1.4452997171700935E-2</v>
      </c>
      <c r="K22" s="32">
        <f t="shared" si="6"/>
        <v>3.0409934376797367E-2</v>
      </c>
      <c r="L22" s="43"/>
    </row>
    <row r="23" spans="1:12" x14ac:dyDescent="0.25">
      <c r="A23" s="48"/>
      <c r="B23" s="34" t="s">
        <v>34</v>
      </c>
      <c r="C23" s="37">
        <v>30</v>
      </c>
      <c r="D23" s="37">
        <v>2</v>
      </c>
      <c r="E23" s="11">
        <f t="shared" si="0"/>
        <v>6.6666666666666666E-2</v>
      </c>
      <c r="F23" s="27" t="str">
        <f t="shared" si="1"/>
        <v>2-21%</v>
      </c>
      <c r="G23" s="26">
        <f t="shared" si="2"/>
        <v>4.6284391874517869E-2</v>
      </c>
      <c r="H23" s="31">
        <f t="shared" si="3"/>
        <v>1.8477066773221348E-2</v>
      </c>
      <c r="I23" s="31">
        <f t="shared" si="4"/>
        <v>0.21323418605941721</v>
      </c>
      <c r="J23" s="32">
        <f t="shared" si="5"/>
        <v>4.8189599893445317E-2</v>
      </c>
      <c r="K23" s="32">
        <f t="shared" si="6"/>
        <v>0.14656751939275053</v>
      </c>
      <c r="L23" s="43"/>
    </row>
    <row r="24" spans="1:12" x14ac:dyDescent="0.25">
      <c r="A24" s="48"/>
      <c r="B24" s="34" t="s">
        <v>35</v>
      </c>
      <c r="C24" s="37">
        <v>86</v>
      </c>
      <c r="D24" s="37">
        <v>2</v>
      </c>
      <c r="E24" s="11">
        <f t="shared" si="0"/>
        <v>2.3255813953488372E-2</v>
      </c>
      <c r="F24" s="27" t="str">
        <f t="shared" si="1"/>
        <v>1-8%</v>
      </c>
      <c r="G24" s="26">
        <f t="shared" si="2"/>
        <v>4.6284391874517869E-2</v>
      </c>
      <c r="H24" s="31">
        <f t="shared" si="3"/>
        <v>6.4009410514726077E-3</v>
      </c>
      <c r="I24" s="31">
        <f t="shared" si="4"/>
        <v>8.0879972105379255E-2</v>
      </c>
      <c r="J24" s="32">
        <f t="shared" si="5"/>
        <v>1.6854872902015764E-2</v>
      </c>
      <c r="K24" s="32">
        <f t="shared" si="6"/>
        <v>5.7624158151890884E-2</v>
      </c>
      <c r="L24" s="43"/>
    </row>
    <row r="25" spans="1:12" x14ac:dyDescent="0.25">
      <c r="A25" s="48"/>
      <c r="B25" s="34" t="s">
        <v>36</v>
      </c>
      <c r="C25" s="37">
        <v>72</v>
      </c>
      <c r="D25" s="37">
        <v>5</v>
      </c>
      <c r="E25" s="11">
        <f t="shared" si="0"/>
        <v>6.9444444444444448E-2</v>
      </c>
      <c r="F25" s="27" t="str">
        <f t="shared" si="1"/>
        <v>3-15%</v>
      </c>
      <c r="G25" s="26">
        <f t="shared" si="2"/>
        <v>4.6284391874517869E-2</v>
      </c>
      <c r="H25" s="31">
        <f t="shared" si="3"/>
        <v>3.0025430548347075E-2</v>
      </c>
      <c r="I25" s="31">
        <f t="shared" si="4"/>
        <v>0.15247957750027338</v>
      </c>
      <c r="J25" s="32">
        <f t="shared" si="5"/>
        <v>3.9419013896097373E-2</v>
      </c>
      <c r="K25" s="32">
        <f t="shared" si="6"/>
        <v>8.3035133055828936E-2</v>
      </c>
      <c r="L25" s="43"/>
    </row>
    <row r="26" spans="1:12" x14ac:dyDescent="0.25">
      <c r="A26" s="48"/>
      <c r="B26" s="34" t="s">
        <v>37</v>
      </c>
      <c r="C26" s="37">
        <v>61</v>
      </c>
      <c r="D26" s="37">
        <v>3</v>
      </c>
      <c r="E26" s="11">
        <f t="shared" si="0"/>
        <v>4.9180327868852458E-2</v>
      </c>
      <c r="F26" s="27" t="str">
        <f t="shared" si="1"/>
        <v>2-13%</v>
      </c>
      <c r="G26" s="26">
        <f t="shared" si="2"/>
        <v>4.6284391874517869E-2</v>
      </c>
      <c r="H26" s="31">
        <f t="shared" si="3"/>
        <v>1.6866016507025645E-2</v>
      </c>
      <c r="I26" s="31">
        <f t="shared" si="4"/>
        <v>0.13491103711809244</v>
      </c>
      <c r="J26" s="32">
        <f t="shared" si="5"/>
        <v>3.2314311361826817E-2</v>
      </c>
      <c r="K26" s="32">
        <f t="shared" si="6"/>
        <v>8.5730709249239978E-2</v>
      </c>
      <c r="L26" s="43"/>
    </row>
    <row r="27" spans="1:12" x14ac:dyDescent="0.25">
      <c r="A27" s="48"/>
      <c r="B27" s="34" t="s">
        <v>38</v>
      </c>
      <c r="C27" s="37">
        <v>109</v>
      </c>
      <c r="D27" s="37">
        <v>0</v>
      </c>
      <c r="E27" s="11">
        <f t="shared" si="0"/>
        <v>0</v>
      </c>
      <c r="F27" s="27" t="s">
        <v>48</v>
      </c>
      <c r="G27" s="26">
        <f t="shared" si="2"/>
        <v>4.6284391874517869E-2</v>
      </c>
      <c r="H27" s="31">
        <f t="shared" si="3"/>
        <v>8.8619930263586625E-13</v>
      </c>
      <c r="I27" s="31">
        <f t="shared" si="4"/>
        <v>3.4042840049673471E-2</v>
      </c>
      <c r="J27" s="32">
        <f t="shared" si="5"/>
        <v>-8.8619930263586625E-13</v>
      </c>
      <c r="K27" s="32">
        <f t="shared" si="6"/>
        <v>3.4042840049673471E-2</v>
      </c>
      <c r="L27" s="43"/>
    </row>
    <row r="28" spans="1:12" x14ac:dyDescent="0.25">
      <c r="A28" s="48"/>
      <c r="B28" s="12" t="s">
        <v>9</v>
      </c>
      <c r="C28" s="13">
        <v>952</v>
      </c>
      <c r="D28" s="13">
        <v>41</v>
      </c>
      <c r="E28" s="14">
        <f t="shared" si="0"/>
        <v>4.3067226890756302E-2</v>
      </c>
      <c r="F28" s="29" t="str">
        <f t="shared" si="1"/>
        <v>3-6%</v>
      </c>
      <c r="G28" s="26">
        <f t="shared" si="2"/>
        <v>4.6284391874517869E-2</v>
      </c>
      <c r="H28" s="31">
        <f t="shared" si="3"/>
        <v>3.1903543516086208E-2</v>
      </c>
      <c r="I28" s="31">
        <f t="shared" si="4"/>
        <v>5.7903656006919754E-2</v>
      </c>
      <c r="J28" s="32">
        <f t="shared" si="5"/>
        <v>1.1163683374670094E-2</v>
      </c>
      <c r="K28" s="32">
        <f t="shared" si="6"/>
        <v>1.4836429116163452E-2</v>
      </c>
      <c r="L28" s="43"/>
    </row>
    <row r="29" spans="1:12" x14ac:dyDescent="0.25">
      <c r="A29" s="15" t="s">
        <v>10</v>
      </c>
      <c r="B29" s="16"/>
      <c r="C29" s="13">
        <v>3868</v>
      </c>
      <c r="D29" s="13">
        <v>178</v>
      </c>
      <c r="E29" s="14">
        <f t="shared" si="0"/>
        <v>4.6018614270941054E-2</v>
      </c>
      <c r="F29" s="29" t="str">
        <f t="shared" si="1"/>
        <v>4-5%</v>
      </c>
      <c r="G29" s="26">
        <f t="shared" si="2"/>
        <v>4.6284391874517869E-2</v>
      </c>
      <c r="H29" s="31">
        <f t="shared" si="3"/>
        <v>3.9853964784887744E-2</v>
      </c>
      <c r="I29" s="31">
        <f t="shared" si="4"/>
        <v>5.3084098015641693E-2</v>
      </c>
      <c r="J29" s="32">
        <f t="shared" si="5"/>
        <v>6.1646494860533099E-3</v>
      </c>
      <c r="K29" s="32">
        <f t="shared" si="6"/>
        <v>7.0654837447006388E-3</v>
      </c>
      <c r="L29" s="43"/>
    </row>
    <row r="30" spans="1:12" x14ac:dyDescent="0.25">
      <c r="A30" s="18" t="s">
        <v>11</v>
      </c>
      <c r="B30" s="19" t="s">
        <v>12</v>
      </c>
      <c r="C30" s="13">
        <v>21</v>
      </c>
      <c r="D30" s="17">
        <v>2</v>
      </c>
      <c r="E30" s="14">
        <f t="shared" si="0"/>
        <v>9.5238095238095233E-2</v>
      </c>
      <c r="F30" s="29" t="str">
        <f t="shared" si="1"/>
        <v>3-29%</v>
      </c>
      <c r="G30" s="26">
        <f t="shared" si="2"/>
        <v>4.6284391874517869E-2</v>
      </c>
      <c r="H30" s="31">
        <f t="shared" si="3"/>
        <v>2.6518829249040463E-2</v>
      </c>
      <c r="I30" s="31">
        <f t="shared" si="4"/>
        <v>0.28914089865954901</v>
      </c>
      <c r="J30" s="32">
        <f t="shared" si="5"/>
        <v>6.871926598905477E-2</v>
      </c>
      <c r="K30" s="32">
        <f t="shared" si="6"/>
        <v>0.19390280342145377</v>
      </c>
      <c r="L30" s="43"/>
    </row>
    <row r="31" spans="1:12" ht="15.75" x14ac:dyDescent="0.25">
      <c r="A31" s="20" t="s">
        <v>10</v>
      </c>
      <c r="B31" s="21" t="s">
        <v>1</v>
      </c>
      <c r="C31" s="22">
        <v>3889</v>
      </c>
      <c r="D31" s="22">
        <v>180</v>
      </c>
      <c r="E31" s="38">
        <f t="shared" si="0"/>
        <v>4.6284391874517869E-2</v>
      </c>
      <c r="F31" s="42" t="str">
        <f t="shared" si="1"/>
        <v>4-5%</v>
      </c>
      <c r="G31" s="43"/>
      <c r="H31" s="31">
        <f t="shared" ref="H31" si="7">(((2*C31*(D31/C31))+3.841443202-(1.95996*SQRT(3.841443202+(4*C31*(D31/C31)*(1-(D31/C31))))))/(2*(C31+3.841443202)))</f>
        <v>4.011699911916955E-2</v>
      </c>
      <c r="I31" s="31">
        <f t="shared" ref="I31" si="8">(((2*C31*(D31/C31))+3.841443202+(1.95996*SQRT(3.841443202+(4*C31*(D31/C31)*(1-(D31/C31))))))/(2*(C31+3.841443202)))</f>
        <v>5.3347234785699568E-2</v>
      </c>
      <c r="J31" s="32">
        <f t="shared" si="5"/>
        <v>6.1673927553483193E-3</v>
      </c>
      <c r="K31" s="32">
        <f t="shared" si="6"/>
        <v>7.0628429111816993E-3</v>
      </c>
      <c r="L31" s="43"/>
    </row>
    <row r="32" spans="1:12" x14ac:dyDescent="0.25">
      <c r="A32" s="31"/>
      <c r="B32" s="31"/>
      <c r="C32" s="31"/>
      <c r="D32" s="31"/>
      <c r="E32" s="31"/>
      <c r="F32" s="39" t="s">
        <v>49</v>
      </c>
      <c r="H32" s="31"/>
      <c r="I32" s="31"/>
      <c r="J32" s="32"/>
      <c r="K32" s="32"/>
    </row>
    <row r="33" spans="1:11" x14ac:dyDescent="0.25">
      <c r="A33" s="31"/>
      <c r="B33" s="31"/>
      <c r="C33" s="31"/>
      <c r="D33" s="31"/>
      <c r="E33" s="31"/>
      <c r="F33" s="31"/>
      <c r="H33" s="31"/>
      <c r="I33" s="31"/>
      <c r="J33" s="32"/>
      <c r="K33" s="32"/>
    </row>
    <row r="34" spans="1:11" x14ac:dyDescent="0.25">
      <c r="A34" s="48" t="s">
        <v>2</v>
      </c>
      <c r="B34" s="48" t="s">
        <v>3</v>
      </c>
      <c r="C34" s="50" t="s">
        <v>47</v>
      </c>
      <c r="D34" s="50" t="s">
        <v>51</v>
      </c>
      <c r="E34" s="50" t="s">
        <v>50</v>
      </c>
      <c r="F34" s="49" t="s">
        <v>15</v>
      </c>
    </row>
    <row r="35" spans="1:11" x14ac:dyDescent="0.25">
      <c r="A35" s="48"/>
      <c r="B35" s="48"/>
      <c r="C35" s="51"/>
      <c r="D35" s="51"/>
      <c r="E35" s="51"/>
      <c r="F35" s="49"/>
    </row>
    <row r="36" spans="1:11" x14ac:dyDescent="0.25">
      <c r="A36" s="48"/>
      <c r="B36" s="48"/>
      <c r="C36" s="51"/>
      <c r="D36" s="51"/>
      <c r="E36" s="51"/>
      <c r="F36" s="49"/>
    </row>
    <row r="37" spans="1:11" ht="44.25" customHeight="1" x14ac:dyDescent="0.25">
      <c r="A37" s="48"/>
      <c r="B37" s="48"/>
      <c r="C37" s="52"/>
      <c r="D37" s="52"/>
      <c r="E37" s="52"/>
      <c r="F37" s="49"/>
      <c r="H37" s="30" t="s">
        <v>17</v>
      </c>
      <c r="I37" s="30" t="s">
        <v>18</v>
      </c>
      <c r="J37" s="30" t="s">
        <v>19</v>
      </c>
      <c r="K37" s="30" t="s">
        <v>20</v>
      </c>
    </row>
    <row r="38" spans="1:11" x14ac:dyDescent="0.25">
      <c r="A38" s="48" t="s">
        <v>4</v>
      </c>
      <c r="B38" s="33" t="s">
        <v>21</v>
      </c>
      <c r="C38" s="37">
        <v>122</v>
      </c>
      <c r="D38" s="37">
        <v>5</v>
      </c>
      <c r="E38" s="11">
        <f>D38/C38</f>
        <v>4.0983606557377046E-2</v>
      </c>
      <c r="F38" s="27" t="str">
        <f>ROUND(H38*100,0)&amp;-ROUND(I38*100,0)&amp;"%"</f>
        <v>2-9%</v>
      </c>
      <c r="G38" s="26">
        <f>$E$61</f>
        <v>7.8236130867709822E-2</v>
      </c>
      <c r="H38" s="31">
        <f>(((2*C38*(D38/C38))+3.841443202-(1.95996*SQRT(3.841443202+(4*C38*(D38/C38)*(1-(D38/C38))))))/(2*(C38+3.841443202)))</f>
        <v>1.7630748222776774E-2</v>
      </c>
      <c r="I38" s="31">
        <f>(((2*C38*(D38/C38))+3.841443202+(1.95996*SQRT(3.841443202+(4*C38*(D38/C38)*(1-(D38/C38))))))/(2*(C38+3.841443202)))</f>
        <v>9.2360387048787088E-2</v>
      </c>
      <c r="J38" s="32">
        <f>E38-H38</f>
        <v>2.3352858334600272E-2</v>
      </c>
      <c r="K38" s="32">
        <f>I38-E38</f>
        <v>5.1376780491410041E-2</v>
      </c>
    </row>
    <row r="39" spans="1:11" x14ac:dyDescent="0.25">
      <c r="A39" s="48"/>
      <c r="B39" s="34" t="s">
        <v>22</v>
      </c>
      <c r="C39" s="37">
        <v>358</v>
      </c>
      <c r="D39" s="37">
        <v>20</v>
      </c>
      <c r="E39" s="11">
        <f t="shared" ref="E39:E61" si="9">D39/C39</f>
        <v>5.5865921787709494E-2</v>
      </c>
      <c r="F39" s="27" t="str">
        <f t="shared" ref="F39:F61" si="10">ROUND(H39*100,0)&amp;-ROUND(I39*100,0)&amp;"%"</f>
        <v>4-8%</v>
      </c>
      <c r="G39" s="26">
        <f t="shared" ref="G39:G60" si="11">$E$61</f>
        <v>7.8236130867709822E-2</v>
      </c>
      <c r="H39" s="31">
        <f t="shared" ref="H39:H61" si="12">(((2*C39*(D39/C39))+3.841443202-(1.95996*SQRT(3.841443202+(4*C39*(D39/C39)*(1-(D39/C39))))))/(2*(C39+3.841443202)))</f>
        <v>3.6452363777662165E-2</v>
      </c>
      <c r="I39" s="31">
        <f t="shared" ref="I39:I61" si="13">(((2*C39*(D39/C39))+3.841443202+(1.95996*SQRT(3.841443202+(4*C39*(D39/C39)*(1-(D39/C39))))))/(2*(C39+3.841443202)))</f>
        <v>8.4709664579397173E-2</v>
      </c>
      <c r="J39" s="32">
        <f t="shared" ref="J39:J61" si="14">E39-H39</f>
        <v>1.9413558010047328E-2</v>
      </c>
      <c r="K39" s="32">
        <f t="shared" ref="K39:K61" si="15">I39-E39</f>
        <v>2.8843742791687679E-2</v>
      </c>
    </row>
    <row r="40" spans="1:11" x14ac:dyDescent="0.25">
      <c r="A40" s="48"/>
      <c r="B40" s="35" t="s">
        <v>5</v>
      </c>
      <c r="C40" s="13">
        <v>480</v>
      </c>
      <c r="D40" s="13">
        <v>25</v>
      </c>
      <c r="E40" s="14">
        <f t="shared" si="9"/>
        <v>5.2083333333333336E-2</v>
      </c>
      <c r="F40" s="29" t="str">
        <f t="shared" si="10"/>
        <v>4-8%</v>
      </c>
      <c r="G40" s="26">
        <f t="shared" si="11"/>
        <v>7.8236130867709822E-2</v>
      </c>
      <c r="H40" s="31">
        <f t="shared" si="12"/>
        <v>3.5524299422236241E-2</v>
      </c>
      <c r="I40" s="31">
        <f t="shared" si="13"/>
        <v>7.5754806488337073E-2</v>
      </c>
      <c r="J40" s="32">
        <f t="shared" si="14"/>
        <v>1.6559033911097094E-2</v>
      </c>
      <c r="K40" s="32">
        <f t="shared" si="15"/>
        <v>2.3671473155003737E-2</v>
      </c>
    </row>
    <row r="41" spans="1:11" x14ac:dyDescent="0.25">
      <c r="A41" s="48" t="s">
        <v>6</v>
      </c>
      <c r="B41" s="34" t="s">
        <v>23</v>
      </c>
      <c r="C41" s="37">
        <v>219</v>
      </c>
      <c r="D41" s="37">
        <v>29</v>
      </c>
      <c r="E41" s="11">
        <f t="shared" si="9"/>
        <v>0.13242009132420091</v>
      </c>
      <c r="F41" s="27" t="str">
        <f t="shared" si="10"/>
        <v>9-18%</v>
      </c>
      <c r="G41" s="26">
        <f t="shared" si="11"/>
        <v>7.8236130867709822E-2</v>
      </c>
      <c r="H41" s="31">
        <f t="shared" si="12"/>
        <v>9.3805607329592838E-2</v>
      </c>
      <c r="I41" s="31">
        <f t="shared" si="13"/>
        <v>0.18370759808409826</v>
      </c>
      <c r="J41" s="32">
        <f t="shared" si="14"/>
        <v>3.8614483994608068E-2</v>
      </c>
      <c r="K41" s="32">
        <f t="shared" si="15"/>
        <v>5.128750675989735E-2</v>
      </c>
    </row>
    <row r="42" spans="1:11" x14ac:dyDescent="0.25">
      <c r="A42" s="48"/>
      <c r="B42" s="34" t="s">
        <v>24</v>
      </c>
      <c r="C42" s="37">
        <v>103</v>
      </c>
      <c r="D42" s="37">
        <v>3</v>
      </c>
      <c r="E42" s="11">
        <f t="shared" si="9"/>
        <v>2.9126213592233011E-2</v>
      </c>
      <c r="F42" s="27" t="str">
        <f t="shared" si="10"/>
        <v>1-8%</v>
      </c>
      <c r="G42" s="26">
        <f t="shared" si="11"/>
        <v>7.8236130867709822E-2</v>
      </c>
      <c r="H42" s="31">
        <f t="shared" si="12"/>
        <v>9.9543877717695618E-3</v>
      </c>
      <c r="I42" s="31">
        <f t="shared" si="13"/>
        <v>8.2158212985534468E-2</v>
      </c>
      <c r="J42" s="32">
        <f t="shared" si="14"/>
        <v>1.9171825820463451E-2</v>
      </c>
      <c r="K42" s="32">
        <f t="shared" si="15"/>
        <v>5.3031999393301457E-2</v>
      </c>
    </row>
    <row r="43" spans="1:11" x14ac:dyDescent="0.25">
      <c r="A43" s="48"/>
      <c r="B43" s="36" t="s">
        <v>25</v>
      </c>
      <c r="C43" s="37">
        <v>50</v>
      </c>
      <c r="D43" s="37">
        <v>3</v>
      </c>
      <c r="E43" s="11">
        <f t="shared" si="9"/>
        <v>0.06</v>
      </c>
      <c r="F43" s="27" t="str">
        <f t="shared" si="10"/>
        <v>2-16%</v>
      </c>
      <c r="G43" s="26">
        <f t="shared" si="11"/>
        <v>7.8236130867709822E-2</v>
      </c>
      <c r="H43" s="31">
        <f t="shared" si="12"/>
        <v>2.0615011727557222E-2</v>
      </c>
      <c r="I43" s="31">
        <f t="shared" si="13"/>
        <v>0.16217063844673882</v>
      </c>
      <c r="J43" s="32">
        <f t="shared" si="14"/>
        <v>3.9384988272442772E-2</v>
      </c>
      <c r="K43" s="32">
        <f t="shared" si="15"/>
        <v>0.10217063844673882</v>
      </c>
    </row>
    <row r="44" spans="1:11" x14ac:dyDescent="0.25">
      <c r="A44" s="48"/>
      <c r="B44" s="34" t="s">
        <v>26</v>
      </c>
      <c r="C44" s="37">
        <v>109</v>
      </c>
      <c r="D44" s="37">
        <v>18</v>
      </c>
      <c r="E44" s="11">
        <f t="shared" si="9"/>
        <v>0.16513761467889909</v>
      </c>
      <c r="F44" s="27" t="str">
        <f t="shared" si="10"/>
        <v>11-25%</v>
      </c>
      <c r="G44" s="26">
        <f t="shared" si="11"/>
        <v>7.8236130867709822E-2</v>
      </c>
      <c r="H44" s="31">
        <f t="shared" si="12"/>
        <v>0.10708699077504213</v>
      </c>
      <c r="I44" s="31">
        <f t="shared" si="13"/>
        <v>0.24598757182762629</v>
      </c>
      <c r="J44" s="32">
        <f t="shared" si="14"/>
        <v>5.8050623903856957E-2</v>
      </c>
      <c r="K44" s="32">
        <f t="shared" si="15"/>
        <v>8.0849957148727197E-2</v>
      </c>
    </row>
    <row r="45" spans="1:11" x14ac:dyDescent="0.25">
      <c r="A45" s="48"/>
      <c r="B45" s="35" t="s">
        <v>7</v>
      </c>
      <c r="C45" s="13">
        <v>481</v>
      </c>
      <c r="D45" s="13">
        <v>53</v>
      </c>
      <c r="E45" s="14">
        <f t="shared" si="9"/>
        <v>0.11018711018711019</v>
      </c>
      <c r="F45" s="29" t="str">
        <f t="shared" si="10"/>
        <v>9-14%</v>
      </c>
      <c r="G45" s="26">
        <f t="shared" si="11"/>
        <v>7.8236130867709822E-2</v>
      </c>
      <c r="H45" s="31">
        <f t="shared" si="12"/>
        <v>8.5233420332040302E-2</v>
      </c>
      <c r="I45" s="31">
        <f t="shared" si="13"/>
        <v>0.14131784656581983</v>
      </c>
      <c r="J45" s="32">
        <f t="shared" si="14"/>
        <v>2.4953689855069891E-2</v>
      </c>
      <c r="K45" s="32">
        <f t="shared" si="15"/>
        <v>3.1130736378709639E-2</v>
      </c>
    </row>
    <row r="46" spans="1:11" x14ac:dyDescent="0.25">
      <c r="A46" s="48" t="s">
        <v>8</v>
      </c>
      <c r="B46" s="34" t="s">
        <v>27</v>
      </c>
      <c r="C46" s="37">
        <v>8</v>
      </c>
      <c r="D46" s="37">
        <v>1</v>
      </c>
      <c r="E46" s="11">
        <f t="shared" si="9"/>
        <v>0.125</v>
      </c>
      <c r="F46" s="27" t="str">
        <f t="shared" si="10"/>
        <v>2-47%</v>
      </c>
      <c r="G46" s="26">
        <f t="shared" si="11"/>
        <v>7.8236130867709822E-2</v>
      </c>
      <c r="H46" s="31">
        <f t="shared" si="12"/>
        <v>2.2417555915328728E-2</v>
      </c>
      <c r="I46" s="31">
        <f t="shared" si="13"/>
        <v>0.47088744942501604</v>
      </c>
      <c r="J46" s="32">
        <f t="shared" si="14"/>
        <v>0.10258244408467126</v>
      </c>
      <c r="K46" s="32">
        <f t="shared" si="15"/>
        <v>0.34588744942501604</v>
      </c>
    </row>
    <row r="47" spans="1:11" x14ac:dyDescent="0.25">
      <c r="A47" s="48"/>
      <c r="B47" s="34" t="s">
        <v>28</v>
      </c>
      <c r="C47" s="37">
        <v>34</v>
      </c>
      <c r="D47" s="37">
        <v>0</v>
      </c>
      <c r="E47" s="11">
        <f t="shared" si="9"/>
        <v>0</v>
      </c>
      <c r="F47" s="27" t="s">
        <v>48</v>
      </c>
      <c r="G47" s="26">
        <f t="shared" si="11"/>
        <v>7.8236130867709822E-2</v>
      </c>
      <c r="H47" s="31">
        <f t="shared" si="12"/>
        <v>2.6426055618500271E-12</v>
      </c>
      <c r="I47" s="31">
        <f t="shared" si="13"/>
        <v>0.10151418330939797</v>
      </c>
      <c r="J47" s="32">
        <f t="shared" si="14"/>
        <v>-2.6426055618500271E-12</v>
      </c>
      <c r="K47" s="32">
        <f t="shared" si="15"/>
        <v>0.10151418330939797</v>
      </c>
    </row>
    <row r="48" spans="1:11" x14ac:dyDescent="0.25">
      <c r="A48" s="48"/>
      <c r="B48" s="34" t="s">
        <v>29</v>
      </c>
      <c r="C48" s="37">
        <v>22</v>
      </c>
      <c r="D48" s="37">
        <v>0</v>
      </c>
      <c r="E48" s="11">
        <f t="shared" si="9"/>
        <v>0</v>
      </c>
      <c r="F48" s="27" t="s">
        <v>48</v>
      </c>
      <c r="G48" s="26">
        <f t="shared" si="11"/>
        <v>7.8236130867709822E-2</v>
      </c>
      <c r="H48" s="31">
        <f t="shared" si="12"/>
        <v>3.8697532290416965E-12</v>
      </c>
      <c r="I48" s="31">
        <f t="shared" si="13"/>
        <v>0.14865436004761107</v>
      </c>
      <c r="J48" s="32">
        <f t="shared" si="14"/>
        <v>-3.8697532290416965E-12</v>
      </c>
      <c r="K48" s="32">
        <f t="shared" si="15"/>
        <v>0.14865436004761107</v>
      </c>
    </row>
    <row r="49" spans="1:11" x14ac:dyDescent="0.25">
      <c r="A49" s="48"/>
      <c r="B49" s="34" t="s">
        <v>30</v>
      </c>
      <c r="C49" s="37">
        <v>27</v>
      </c>
      <c r="D49" s="37">
        <v>4</v>
      </c>
      <c r="E49" s="11">
        <f t="shared" si="9"/>
        <v>0.14814814814814814</v>
      </c>
      <c r="F49" s="27" t="str">
        <f t="shared" si="10"/>
        <v>6-32%</v>
      </c>
      <c r="G49" s="26">
        <f t="shared" si="11"/>
        <v>7.8236130867709822E-2</v>
      </c>
      <c r="H49" s="31">
        <f t="shared" si="12"/>
        <v>5.9159383884295223E-2</v>
      </c>
      <c r="I49" s="31">
        <f t="shared" si="13"/>
        <v>0.32478643617486813</v>
      </c>
      <c r="J49" s="32">
        <f t="shared" si="14"/>
        <v>8.898876426385291E-2</v>
      </c>
      <c r="K49" s="32">
        <f t="shared" si="15"/>
        <v>0.17663828802671999</v>
      </c>
    </row>
    <row r="50" spans="1:11" x14ac:dyDescent="0.25">
      <c r="A50" s="48"/>
      <c r="B50" s="34" t="s">
        <v>31</v>
      </c>
      <c r="C50" s="37">
        <v>12</v>
      </c>
      <c r="D50" s="37">
        <v>2</v>
      </c>
      <c r="E50" s="11">
        <f t="shared" si="9"/>
        <v>0.16666666666666666</v>
      </c>
      <c r="F50" s="27" t="str">
        <f t="shared" si="10"/>
        <v>5-45%</v>
      </c>
      <c r="G50" s="26">
        <f t="shared" si="11"/>
        <v>7.8236130867709822E-2</v>
      </c>
      <c r="H50" s="31">
        <f t="shared" si="12"/>
        <v>4.6965252226423532E-2</v>
      </c>
      <c r="I50" s="31">
        <f t="shared" si="13"/>
        <v>0.44803025430735038</v>
      </c>
      <c r="J50" s="32">
        <f t="shared" si="14"/>
        <v>0.11970141444024313</v>
      </c>
      <c r="K50" s="32">
        <f t="shared" si="15"/>
        <v>0.2813635876406837</v>
      </c>
    </row>
    <row r="51" spans="1:11" x14ac:dyDescent="0.25">
      <c r="A51" s="48"/>
      <c r="B51" s="34" t="s">
        <v>32</v>
      </c>
      <c r="C51" s="37">
        <v>31</v>
      </c>
      <c r="D51" s="37">
        <v>9</v>
      </c>
      <c r="E51" s="11">
        <f t="shared" si="9"/>
        <v>0.29032258064516131</v>
      </c>
      <c r="F51" s="27" t="str">
        <f t="shared" si="10"/>
        <v>16-47%</v>
      </c>
      <c r="G51" s="26">
        <f t="shared" si="11"/>
        <v>7.8236130867709822E-2</v>
      </c>
      <c r="H51" s="31">
        <f t="shared" si="12"/>
        <v>0.16095820008669143</v>
      </c>
      <c r="I51" s="31">
        <f t="shared" si="13"/>
        <v>0.46592292752246106</v>
      </c>
      <c r="J51" s="32">
        <f t="shared" si="14"/>
        <v>0.12936438055846988</v>
      </c>
      <c r="K51" s="32">
        <f t="shared" si="15"/>
        <v>0.17560034687729975</v>
      </c>
    </row>
    <row r="52" spans="1:11" x14ac:dyDescent="0.25">
      <c r="A52" s="48"/>
      <c r="B52" s="34" t="s">
        <v>33</v>
      </c>
      <c r="C52" s="37">
        <v>64</v>
      </c>
      <c r="D52" s="37">
        <v>4</v>
      </c>
      <c r="E52" s="11">
        <f t="shared" si="9"/>
        <v>6.25E-2</v>
      </c>
      <c r="F52" s="27" t="str">
        <f t="shared" si="10"/>
        <v>2-15%</v>
      </c>
      <c r="G52" s="26">
        <f t="shared" si="11"/>
        <v>7.8236130867709822E-2</v>
      </c>
      <c r="H52" s="31">
        <f t="shared" si="12"/>
        <v>2.4571245400851607E-2</v>
      </c>
      <c r="I52" s="31">
        <f t="shared" si="13"/>
        <v>0.14997461687896071</v>
      </c>
      <c r="J52" s="32">
        <f t="shared" si="14"/>
        <v>3.7928754599148393E-2</v>
      </c>
      <c r="K52" s="32">
        <f t="shared" si="15"/>
        <v>8.7474616878960715E-2</v>
      </c>
    </row>
    <row r="53" spans="1:11" x14ac:dyDescent="0.25">
      <c r="A53" s="48"/>
      <c r="B53" s="34" t="s">
        <v>34</v>
      </c>
      <c r="C53" s="37">
        <v>8</v>
      </c>
      <c r="D53" s="37">
        <v>0</v>
      </c>
      <c r="E53" s="11">
        <f t="shared" si="9"/>
        <v>0</v>
      </c>
      <c r="F53" s="27" t="s">
        <v>48</v>
      </c>
      <c r="G53" s="26">
        <f t="shared" si="11"/>
        <v>7.8236130867709822E-2</v>
      </c>
      <c r="H53" s="31">
        <f t="shared" si="12"/>
        <v>8.4449172763964501E-12</v>
      </c>
      <c r="I53" s="31">
        <f t="shared" si="13"/>
        <v>0.32440667377868149</v>
      </c>
      <c r="J53" s="32">
        <f t="shared" si="14"/>
        <v>-8.4449172763964501E-12</v>
      </c>
      <c r="K53" s="32">
        <f t="shared" si="15"/>
        <v>0.32440667377868149</v>
      </c>
    </row>
    <row r="54" spans="1:11" x14ac:dyDescent="0.25">
      <c r="A54" s="48"/>
      <c r="B54" s="34" t="s">
        <v>35</v>
      </c>
      <c r="C54" s="37">
        <v>27</v>
      </c>
      <c r="D54" s="37">
        <v>2</v>
      </c>
      <c r="E54" s="11">
        <f t="shared" si="9"/>
        <v>7.407407407407407E-2</v>
      </c>
      <c r="F54" s="27" t="str">
        <f t="shared" si="10"/>
        <v>2-23%</v>
      </c>
      <c r="G54" s="26">
        <f t="shared" si="11"/>
        <v>7.8236130867709822E-2</v>
      </c>
      <c r="H54" s="31">
        <f t="shared" si="12"/>
        <v>2.0554701900208795E-2</v>
      </c>
      <c r="I54" s="31">
        <f t="shared" si="13"/>
        <v>0.23369550132930478</v>
      </c>
      <c r="J54" s="32">
        <f t="shared" si="14"/>
        <v>5.3519372173865279E-2</v>
      </c>
      <c r="K54" s="32">
        <f t="shared" si="15"/>
        <v>0.15962142725523071</v>
      </c>
    </row>
    <row r="55" spans="1:11" x14ac:dyDescent="0.25">
      <c r="A55" s="48"/>
      <c r="B55" s="34" t="s">
        <v>36</v>
      </c>
      <c r="C55" s="37">
        <v>46</v>
      </c>
      <c r="D55" s="37">
        <v>1</v>
      </c>
      <c r="E55" s="11">
        <f t="shared" si="9"/>
        <v>2.1739130434782608E-2</v>
      </c>
      <c r="F55" s="27" t="str">
        <f t="shared" si="10"/>
        <v>0-11%</v>
      </c>
      <c r="G55" s="26">
        <f t="shared" si="11"/>
        <v>7.8236130867709822E-2</v>
      </c>
      <c r="H55" s="31">
        <f t="shared" si="12"/>
        <v>3.8478652298552739E-3</v>
      </c>
      <c r="I55" s="31">
        <f t="shared" si="13"/>
        <v>0.11335265760262961</v>
      </c>
      <c r="J55" s="32">
        <f t="shared" si="14"/>
        <v>1.7891265204927335E-2</v>
      </c>
      <c r="K55" s="32">
        <f t="shared" si="15"/>
        <v>9.1613527167847E-2</v>
      </c>
    </row>
    <row r="56" spans="1:11" x14ac:dyDescent="0.25">
      <c r="A56" s="48"/>
      <c r="B56" s="34" t="s">
        <v>37</v>
      </c>
      <c r="C56" s="37">
        <v>18</v>
      </c>
      <c r="D56" s="37">
        <v>4</v>
      </c>
      <c r="E56" s="11">
        <f t="shared" si="9"/>
        <v>0.22222222222222221</v>
      </c>
      <c r="F56" s="27" t="str">
        <f t="shared" si="10"/>
        <v>9-45%</v>
      </c>
      <c r="G56" s="26">
        <f t="shared" si="11"/>
        <v>7.8236130867709822E-2</v>
      </c>
      <c r="H56" s="31">
        <f t="shared" si="12"/>
        <v>9.0009442834854722E-2</v>
      </c>
      <c r="I56" s="31">
        <f t="shared" si="13"/>
        <v>0.45214535401097322</v>
      </c>
      <c r="J56" s="32">
        <f t="shared" si="14"/>
        <v>0.13221277938736747</v>
      </c>
      <c r="K56" s="32">
        <f t="shared" si="15"/>
        <v>0.22992313178875101</v>
      </c>
    </row>
    <row r="57" spans="1:11" x14ac:dyDescent="0.25">
      <c r="A57" s="48"/>
      <c r="B57" s="34" t="s">
        <v>38</v>
      </c>
      <c r="C57" s="37">
        <v>33</v>
      </c>
      <c r="D57" s="37">
        <v>1</v>
      </c>
      <c r="E57" s="11">
        <f t="shared" si="9"/>
        <v>3.0303030303030304E-2</v>
      </c>
      <c r="F57" s="27" t="str">
        <f t="shared" si="10"/>
        <v>1-15%</v>
      </c>
      <c r="G57" s="26">
        <f t="shared" si="11"/>
        <v>7.8236130867709822E-2</v>
      </c>
      <c r="H57" s="31">
        <f t="shared" si="12"/>
        <v>5.3694258576149467E-3</v>
      </c>
      <c r="I57" s="31">
        <f t="shared" si="13"/>
        <v>0.15318688177592768</v>
      </c>
      <c r="J57" s="32">
        <f t="shared" si="14"/>
        <v>2.4933604445415355E-2</v>
      </c>
      <c r="K57" s="32">
        <f t="shared" si="15"/>
        <v>0.12288385147289738</v>
      </c>
    </row>
    <row r="58" spans="1:11" x14ac:dyDescent="0.25">
      <c r="A58" s="48"/>
      <c r="B58" s="12" t="s">
        <v>9</v>
      </c>
      <c r="C58" s="13">
        <v>330</v>
      </c>
      <c r="D58" s="13">
        <v>28</v>
      </c>
      <c r="E58" s="14">
        <f t="shared" si="9"/>
        <v>8.4848484848484854E-2</v>
      </c>
      <c r="F58" s="29" t="str">
        <f t="shared" si="10"/>
        <v>6-12%</v>
      </c>
      <c r="G58" s="26">
        <f t="shared" si="11"/>
        <v>7.8236130867709822E-2</v>
      </c>
      <c r="H58" s="31">
        <f t="shared" si="12"/>
        <v>5.9354874759558841E-2</v>
      </c>
      <c r="I58" s="31">
        <f t="shared" si="13"/>
        <v>0.11989621710021149</v>
      </c>
      <c r="J58" s="32">
        <f t="shared" si="14"/>
        <v>2.5493610088926012E-2</v>
      </c>
      <c r="K58" s="32">
        <f t="shared" si="15"/>
        <v>3.5047732251726638E-2</v>
      </c>
    </row>
    <row r="59" spans="1:11" x14ac:dyDescent="0.25">
      <c r="A59" s="15" t="s">
        <v>10</v>
      </c>
      <c r="B59" s="16"/>
      <c r="C59" s="13">
        <v>1291</v>
      </c>
      <c r="D59" s="13">
        <v>106</v>
      </c>
      <c r="E59" s="14">
        <f t="shared" si="9"/>
        <v>8.2106893880712628E-2</v>
      </c>
      <c r="F59" s="29" t="str">
        <f t="shared" si="10"/>
        <v>7-10%</v>
      </c>
      <c r="G59" s="26">
        <f t="shared" si="11"/>
        <v>7.8236130867709822E-2</v>
      </c>
      <c r="H59" s="31">
        <f t="shared" si="12"/>
        <v>6.8342483532496126E-2</v>
      </c>
      <c r="I59" s="31">
        <f t="shared" si="13"/>
        <v>9.8350855126983244E-2</v>
      </c>
      <c r="J59" s="32">
        <f t="shared" si="14"/>
        <v>1.3764410348216502E-2</v>
      </c>
      <c r="K59" s="32">
        <f t="shared" si="15"/>
        <v>1.6243961246270616E-2</v>
      </c>
    </row>
    <row r="60" spans="1:11" x14ac:dyDescent="0.25">
      <c r="A60" s="18" t="s">
        <v>11</v>
      </c>
      <c r="B60" s="19" t="s">
        <v>12</v>
      </c>
      <c r="C60" s="13">
        <v>115</v>
      </c>
      <c r="D60" s="17">
        <v>4</v>
      </c>
      <c r="E60" s="14">
        <f t="shared" si="9"/>
        <v>3.4782608695652174E-2</v>
      </c>
      <c r="F60" s="29" t="str">
        <f t="shared" si="10"/>
        <v>1-9%</v>
      </c>
      <c r="G60" s="26">
        <f t="shared" si="11"/>
        <v>7.8236130867709822E-2</v>
      </c>
      <c r="H60" s="31">
        <f t="shared" si="12"/>
        <v>1.3607867149284402E-2</v>
      </c>
      <c r="I60" s="31">
        <f t="shared" si="13"/>
        <v>8.603282117417009E-2</v>
      </c>
      <c r="J60" s="32">
        <f t="shared" si="14"/>
        <v>2.1174741546367774E-2</v>
      </c>
      <c r="K60" s="32">
        <f t="shared" si="15"/>
        <v>5.1250212478517916E-2</v>
      </c>
    </row>
    <row r="61" spans="1:11" ht="15.75" x14ac:dyDescent="0.25">
      <c r="A61" s="20" t="s">
        <v>10</v>
      </c>
      <c r="B61" s="21" t="s">
        <v>1</v>
      </c>
      <c r="C61" s="22">
        <v>1406</v>
      </c>
      <c r="D61" s="22">
        <v>110</v>
      </c>
      <c r="E61" s="38">
        <f t="shared" si="9"/>
        <v>7.8236130867709822E-2</v>
      </c>
      <c r="F61" s="42" t="str">
        <f t="shared" si="10"/>
        <v>7-9%</v>
      </c>
      <c r="G61" s="43"/>
      <c r="H61" s="31">
        <f t="shared" si="12"/>
        <v>6.5320635289340762E-2</v>
      </c>
      <c r="I61" s="31">
        <f t="shared" si="13"/>
        <v>9.3450015326246486E-2</v>
      </c>
      <c r="J61" s="32">
        <f t="shared" si="14"/>
        <v>1.291549557836906E-2</v>
      </c>
      <c r="K61" s="32">
        <f t="shared" si="15"/>
        <v>1.5213884458536664E-2</v>
      </c>
    </row>
    <row r="62" spans="1:11" ht="15.75" x14ac:dyDescent="0.25">
      <c r="A62" s="40"/>
      <c r="B62" s="23"/>
      <c r="C62" s="24"/>
      <c r="D62" s="24"/>
      <c r="E62" s="41"/>
      <c r="F62" s="39" t="s">
        <v>49</v>
      </c>
      <c r="H62" s="31"/>
      <c r="I62" s="31"/>
      <c r="J62" s="32"/>
      <c r="K62" s="32"/>
    </row>
    <row r="63" spans="1:11" ht="15.75" x14ac:dyDescent="0.25">
      <c r="A63" t="s">
        <v>39</v>
      </c>
      <c r="B63" s="23"/>
      <c r="C63" s="24"/>
      <c r="D63" s="24"/>
      <c r="E63" s="25"/>
      <c r="I63" s="28"/>
    </row>
    <row r="64" spans="1:11" ht="15.75" x14ac:dyDescent="0.25">
      <c r="A64" s="45" t="s">
        <v>42</v>
      </c>
      <c r="B64" s="46"/>
      <c r="C64" s="47"/>
      <c r="D64" s="24"/>
      <c r="E64" s="25"/>
      <c r="F64" s="25"/>
      <c r="I64" s="28"/>
    </row>
    <row r="65" spans="1:9" ht="15.75" x14ac:dyDescent="0.25">
      <c r="A65" s="45" t="s">
        <v>13</v>
      </c>
      <c r="B65" s="46"/>
      <c r="C65" s="47"/>
      <c r="D65" s="24"/>
      <c r="E65" s="25"/>
      <c r="F65" s="25"/>
      <c r="I65" s="28"/>
    </row>
    <row r="66" spans="1:9" ht="15.75" x14ac:dyDescent="0.25">
      <c r="A66" s="45" t="s">
        <v>14</v>
      </c>
      <c r="B66" s="46"/>
      <c r="C66" s="47"/>
      <c r="D66" s="24"/>
      <c r="E66" s="25"/>
      <c r="F66" s="25"/>
      <c r="I66" s="28"/>
    </row>
    <row r="67" spans="1:9" ht="15.75" x14ac:dyDescent="0.25">
      <c r="A67" s="45" t="s">
        <v>40</v>
      </c>
      <c r="B67" s="46"/>
      <c r="C67" s="47"/>
      <c r="D67" s="24"/>
      <c r="E67" s="25"/>
      <c r="F67" s="25"/>
      <c r="I67" s="28"/>
    </row>
    <row r="68" spans="1:9" ht="15.75" x14ac:dyDescent="0.25">
      <c r="A68" s="45" t="s">
        <v>41</v>
      </c>
      <c r="B68" s="46"/>
      <c r="C68" s="47"/>
      <c r="D68" s="24"/>
      <c r="E68" s="25"/>
      <c r="F68" s="25"/>
      <c r="I68" s="28"/>
    </row>
    <row r="69" spans="1:9" ht="15.75" x14ac:dyDescent="0.25">
      <c r="A69" s="45" t="s">
        <v>45</v>
      </c>
      <c r="B69" s="46"/>
      <c r="C69" s="47"/>
      <c r="D69" s="24"/>
      <c r="E69" s="25"/>
      <c r="F69" s="25"/>
      <c r="I69" s="28"/>
    </row>
    <row r="70" spans="1:9" x14ac:dyDescent="0.25">
      <c r="A70" s="45" t="s">
        <v>43</v>
      </c>
      <c r="B70" s="45"/>
      <c r="C70" s="45"/>
    </row>
    <row r="71" spans="1:9" x14ac:dyDescent="0.25">
      <c r="A71" s="45" t="s">
        <v>44</v>
      </c>
      <c r="B71" s="45"/>
      <c r="C71" s="45"/>
    </row>
    <row r="72" spans="1:9" x14ac:dyDescent="0.25">
      <c r="A72" s="5"/>
    </row>
  </sheetData>
  <mergeCells count="19">
    <mergeCell ref="A1:C1"/>
    <mergeCell ref="F4:F7"/>
    <mergeCell ref="A8:A10"/>
    <mergeCell ref="A11:A15"/>
    <mergeCell ref="A16:A28"/>
    <mergeCell ref="A4:A7"/>
    <mergeCell ref="B4:B7"/>
    <mergeCell ref="C4:C7"/>
    <mergeCell ref="D4:D7"/>
    <mergeCell ref="E4:E7"/>
    <mergeCell ref="A41:A45"/>
    <mergeCell ref="A46:A58"/>
    <mergeCell ref="A38:A40"/>
    <mergeCell ref="F34:F37"/>
    <mergeCell ref="A34:A37"/>
    <mergeCell ref="B34:B37"/>
    <mergeCell ref="C34:C37"/>
    <mergeCell ref="D34:D37"/>
    <mergeCell ref="E34:E3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Kirjeldus</vt:lpstr>
      <vt:lpstr>Aruandesse2017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2019-01-24T10:33:20Z</dcterms:created>
  <dcterms:modified xsi:type="dcterms:W3CDTF">2019-01-24T10:33:43Z</dcterms:modified>
</cp:coreProperties>
</file>