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9\TTO_indik\tabelid_veebi\"/>
    </mc:Choice>
  </mc:AlternateContent>
  <xr:revisionPtr revIDLastSave="0" documentId="13_ncr:1_{9DDA02FF-BB91-4C9B-B38F-D09F2EC56C2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Kirjeldus2019" sheetId="1" r:id="rId1"/>
    <sheet name="Aruandesse2019" sheetId="7" r:id="rId2"/>
    <sheet name="Aastate võrdlus" sheetId="6" r:id="rId3"/>
  </sheets>
  <externalReferences>
    <externalReference r:id="rId4"/>
    <externalReference r:id="rId5"/>
  </externalReferences>
  <definedNames>
    <definedName name="HVA_2">'[1]Aruandesse 2018'!$E$5:$E$26*0+'[1]Aruandesse 2018'!$E$28</definedName>
    <definedName name="HVA_3">'[1]Aruandesse 2018'!#REF!*0+'[1]Aruandesse 2018'!#REF!</definedName>
    <definedName name="HVA_4">'[1]Aruandesse 2018'!#REF!*0+'[1]Aruandesse 2018'!#REF!</definedName>
    <definedName name="HVA_I" localSheetId="2">[2]Aruandesse!$C$4:$C$25*0+[2]Aruandesse!$C$26</definedName>
    <definedName name="HVA_I" localSheetId="1">Aruandesse2019!$E$5:$E$26*0+Aruandesse2019!$E$28</definedName>
    <definedName name="HVA_I">#REF!*0+#REF!</definedName>
    <definedName name="HVA_II" localSheetId="2">[2]Aruandesse!#REF!*0+[2]Aruandesse!#REF!</definedName>
    <definedName name="HVA_II" localSheetId="1">Aruandesse2019!#REF!*0+Aruandesse2019!#REF!</definedName>
    <definedName name="HVA_II">#REF!*0+#REF!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6" l="1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4" i="6"/>
  <c r="J9" i="7"/>
  <c r="L9" i="7" s="1"/>
  <c r="I10" i="7"/>
  <c r="K10" i="7" s="1"/>
  <c r="J11" i="7"/>
  <c r="L11" i="7" s="1"/>
  <c r="I12" i="7"/>
  <c r="K12" i="7" s="1"/>
  <c r="J13" i="7"/>
  <c r="L13" i="7" s="1"/>
  <c r="G28" i="7"/>
  <c r="J27" i="7"/>
  <c r="L27" i="7" s="1"/>
  <c r="I27" i="7"/>
  <c r="K27" i="7" s="1"/>
  <c r="G27" i="7"/>
  <c r="G26" i="7"/>
  <c r="G25" i="7"/>
  <c r="I25" i="7"/>
  <c r="I24" i="7"/>
  <c r="K24" i="7" s="1"/>
  <c r="G24" i="7"/>
  <c r="J24" i="7"/>
  <c r="J23" i="7"/>
  <c r="L23" i="7" s="1"/>
  <c r="I23" i="7"/>
  <c r="K23" i="7" s="1"/>
  <c r="G23" i="7"/>
  <c r="G22" i="7"/>
  <c r="J22" i="7"/>
  <c r="G21" i="7"/>
  <c r="J21" i="7"/>
  <c r="L21" i="7" s="1"/>
  <c r="G20" i="7"/>
  <c r="J20" i="7"/>
  <c r="L20" i="7" s="1"/>
  <c r="J19" i="7"/>
  <c r="L19" i="7" s="1"/>
  <c r="I19" i="7"/>
  <c r="K19" i="7" s="1"/>
  <c r="G19" i="7"/>
  <c r="G18" i="7"/>
  <c r="J18" i="7"/>
  <c r="L18" i="7" s="1"/>
  <c r="G17" i="7"/>
  <c r="I17" i="7"/>
  <c r="G16" i="7"/>
  <c r="J16" i="7"/>
  <c r="J15" i="7"/>
  <c r="L15" i="7" s="1"/>
  <c r="I15" i="7"/>
  <c r="K15" i="7" s="1"/>
  <c r="G15" i="7"/>
  <c r="G14" i="7"/>
  <c r="J14" i="7"/>
  <c r="I13" i="7"/>
  <c r="K13" i="7" s="1"/>
  <c r="G13" i="7"/>
  <c r="J12" i="7"/>
  <c r="L12" i="7" s="1"/>
  <c r="G12" i="7"/>
  <c r="G11" i="7"/>
  <c r="G10" i="7"/>
  <c r="G9" i="7"/>
  <c r="G8" i="7"/>
  <c r="J8" i="7"/>
  <c r="L8" i="7" s="1"/>
  <c r="G7" i="7"/>
  <c r="J7" i="7"/>
  <c r="L7" i="7" s="1"/>
  <c r="J6" i="7"/>
  <c r="L6" i="7" s="1"/>
  <c r="I6" i="7"/>
  <c r="K6" i="7" s="1"/>
  <c r="G6" i="7"/>
  <c r="J5" i="7"/>
  <c r="L5" i="7" s="1"/>
  <c r="I5" i="7"/>
  <c r="K5" i="7" s="1"/>
  <c r="G5" i="7"/>
  <c r="I11" i="7" l="1"/>
  <c r="K11" i="7" s="1"/>
  <c r="I9" i="7"/>
  <c r="K9" i="7" s="1"/>
  <c r="J10" i="7"/>
  <c r="L10" i="7" s="1"/>
  <c r="I20" i="7"/>
  <c r="K20" i="7" s="1"/>
  <c r="I22" i="7"/>
  <c r="K22" i="7" s="1"/>
  <c r="I18" i="7"/>
  <c r="F18" i="7" s="1"/>
  <c r="I7" i="7"/>
  <c r="K7" i="7" s="1"/>
  <c r="I14" i="7"/>
  <c r="K14" i="7" s="1"/>
  <c r="I16" i="7"/>
  <c r="K16" i="7" s="1"/>
  <c r="I26" i="7"/>
  <c r="K26" i="7" s="1"/>
  <c r="J28" i="7"/>
  <c r="L28" i="7" s="1"/>
  <c r="I28" i="7"/>
  <c r="K17" i="7"/>
  <c r="L22" i="7"/>
  <c r="L24" i="7"/>
  <c r="L14" i="7"/>
  <c r="L16" i="7"/>
  <c r="K25" i="7"/>
  <c r="J17" i="7"/>
  <c r="L17" i="7" s="1"/>
  <c r="I8" i="7"/>
  <c r="I21" i="7"/>
  <c r="J26" i="7"/>
  <c r="L26" i="7" s="1"/>
  <c r="J25" i="7"/>
  <c r="L25" i="7" s="1"/>
  <c r="F7" i="7"/>
  <c r="F11" i="7"/>
  <c r="F12" i="7"/>
  <c r="F13" i="7"/>
  <c r="F10" i="7" l="1"/>
  <c r="F20" i="7"/>
  <c r="F9" i="7"/>
  <c r="F26" i="7"/>
  <c r="K18" i="7"/>
  <c r="F22" i="7"/>
  <c r="F17" i="7"/>
  <c r="F14" i="7"/>
  <c r="F16" i="7"/>
  <c r="K8" i="7"/>
  <c r="F8" i="7"/>
  <c r="F25" i="7"/>
  <c r="K28" i="7"/>
  <c r="F28" i="7"/>
  <c r="K21" i="7"/>
  <c r="F21" i="7"/>
  <c r="N25" i="6" l="1"/>
  <c r="M25" i="6"/>
  <c r="N24" i="6"/>
  <c r="M24" i="6"/>
  <c r="N23" i="6"/>
  <c r="M23" i="6"/>
  <c r="N22" i="6"/>
  <c r="M22" i="6"/>
  <c r="N21" i="6"/>
  <c r="M21" i="6"/>
  <c r="N20" i="6"/>
  <c r="M20" i="6"/>
  <c r="N19" i="6"/>
  <c r="M19" i="6"/>
  <c r="N18" i="6"/>
  <c r="M18" i="6"/>
  <c r="N17" i="6"/>
  <c r="M17" i="6"/>
  <c r="N16" i="6"/>
  <c r="M16" i="6"/>
  <c r="N15" i="6"/>
  <c r="M15" i="6"/>
  <c r="N14" i="6"/>
  <c r="M14" i="6"/>
  <c r="N13" i="6"/>
  <c r="M13" i="6"/>
  <c r="N12" i="6"/>
  <c r="M12" i="6"/>
  <c r="N11" i="6"/>
  <c r="M11" i="6"/>
  <c r="N10" i="6"/>
  <c r="M10" i="6"/>
  <c r="N9" i="6"/>
  <c r="M9" i="6"/>
  <c r="N8" i="6"/>
  <c r="M8" i="6"/>
  <c r="N7" i="6"/>
  <c r="M7" i="6"/>
  <c r="N6" i="6"/>
  <c r="M6" i="6"/>
  <c r="N5" i="6"/>
  <c r="M5" i="6"/>
  <c r="N4" i="6"/>
  <c r="M4" i="6"/>
</calcChain>
</file>

<file path=xl/sharedStrings.xml><?xml version="1.0" encoding="utf-8"?>
<sst xmlns="http://schemas.openxmlformats.org/spreadsheetml/2006/main" count="195" uniqueCount="80">
  <si>
    <t>Indikaator 6. KEISRILÕIGETE OSAKAAL</t>
  </si>
  <si>
    <t>95% usaldusvahemik</t>
  </si>
  <si>
    <t>alumine usaldusvahemik</t>
  </si>
  <si>
    <t>ülemine usaldusvahemik</t>
  </si>
  <si>
    <t>alumise usaldusvahemiku erinevus sagedusest</t>
  </si>
  <si>
    <t>ülemise usaldusvahemiku erinevus sagedusest</t>
  </si>
  <si>
    <t>TÜK</t>
  </si>
  <si>
    <t>piirkH</t>
  </si>
  <si>
    <t>ITK</t>
  </si>
  <si>
    <t>IVKH</t>
  </si>
  <si>
    <t>LTKH</t>
  </si>
  <si>
    <t>PH</t>
  </si>
  <si>
    <t>keskH</t>
  </si>
  <si>
    <t>Hiiumaa</t>
  </si>
  <si>
    <t>Järva</t>
  </si>
  <si>
    <t>Kures</t>
  </si>
  <si>
    <t>Lõuna</t>
  </si>
  <si>
    <t>Lääne</t>
  </si>
  <si>
    <t>Narva</t>
  </si>
  <si>
    <t>Põlva</t>
  </si>
  <si>
    <t>Rakvere</t>
  </si>
  <si>
    <t>Valga</t>
  </si>
  <si>
    <t>Vilj</t>
  </si>
  <si>
    <t>üldH</t>
  </si>
  <si>
    <t xml:space="preserve">HVA keskmine </t>
  </si>
  <si>
    <t>PERH</t>
  </si>
  <si>
    <t>TLH</t>
  </si>
  <si>
    <t>Jõgeva</t>
  </si>
  <si>
    <t>Rapla</t>
  </si>
  <si>
    <t>HVA keskmine</t>
  </si>
  <si>
    <t xml:space="preserve">Indikaator 6. MITTERISKIRÜHMA KEISRILÕIGETE OSAKAAL </t>
  </si>
  <si>
    <t xml:space="preserve">Mitteriskirühma keisrilõigete osakaal  </t>
  </si>
  <si>
    <t>Haiglaliik</t>
  </si>
  <si>
    <t xml:space="preserve">Haigla </t>
  </si>
  <si>
    <t>Piirkondlikud</t>
  </si>
  <si>
    <t>Keskhaiglad</t>
  </si>
  <si>
    <t>Üldhaiglad</t>
  </si>
  <si>
    <t>Tartu Ülikooli Kliinikum</t>
  </si>
  <si>
    <t>Ida-Tallinna Keskhaigla</t>
  </si>
  <si>
    <t>Ida-Viru Keskhaigla</t>
  </si>
  <si>
    <t>Lääne-Tallinna Keskhaigla</t>
  </si>
  <si>
    <t>Pärnu Haigla</t>
  </si>
  <si>
    <t>Hiiumaa Haigla</t>
  </si>
  <si>
    <t>Järvamaa Haigla</t>
  </si>
  <si>
    <t>Kuressaare Haigla</t>
  </si>
  <si>
    <t>Lõuna-Eesti Haigla</t>
  </si>
  <si>
    <t>Narva Haigla</t>
  </si>
  <si>
    <t>Põlva Haigla</t>
  </si>
  <si>
    <t>Rakvere Haigla</t>
  </si>
  <si>
    <t>Viljandi Haigla</t>
  </si>
  <si>
    <t>Põhja-Eesti Regionaalhaigla*</t>
  </si>
  <si>
    <t>Tallinna Lastehaigla*</t>
  </si>
  <si>
    <t>Jõgeva Haigla*</t>
  </si>
  <si>
    <t>Raplamaa Haigla*</t>
  </si>
  <si>
    <t>Haapsalu Neuroloogiline Rehabilitatsioonikeskus*</t>
  </si>
  <si>
    <r>
      <t xml:space="preserve">Vanus </t>
    </r>
    <r>
      <rPr>
        <b/>
        <sz val="11"/>
        <color theme="1"/>
        <rFont val="Calibri"/>
        <family val="2"/>
        <charset val="186"/>
      </rPr>
      <t>≤14</t>
    </r>
  </si>
  <si>
    <r>
      <t xml:space="preserve">Vanus </t>
    </r>
    <r>
      <rPr>
        <b/>
        <sz val="11"/>
        <color theme="1"/>
        <rFont val="Calibri"/>
        <family val="2"/>
        <charset val="186"/>
      </rPr>
      <t>≥</t>
    </r>
    <r>
      <rPr>
        <b/>
        <sz val="11"/>
        <color theme="1"/>
        <rFont val="Calibri"/>
        <family val="2"/>
        <charset val="186"/>
        <scheme val="minor"/>
      </rPr>
      <t>19</t>
    </r>
  </si>
  <si>
    <t>–</t>
  </si>
  <si>
    <t>Erihaiglad</t>
  </si>
  <si>
    <t>* Teenust ei osutatud</t>
  </si>
  <si>
    <t xml:space="preserve">Kriipsuga ( – ) tähistatud read, kus ei olnud juhtusid ning tulemust ei saanud arvutada. </t>
  </si>
  <si>
    <t>Vanus 15–18</t>
  </si>
  <si>
    <t>2011. a keisrilõigete osakaal (v.a riskirühmade keisrilõiked)</t>
  </si>
  <si>
    <t>2012. a keisrilõigete osakaal (v.a riskirühmade keisrilõiked)</t>
  </si>
  <si>
    <t>2013. a keisrilõigete osakaal (v.a riskirühmade keisrilõiked)</t>
  </si>
  <si>
    <t>2014. a keisrilõigete osakaal (v.a riskirühmade keisrilõiked)</t>
  </si>
  <si>
    <t>2015. a keisrilõigete osakaal (v.a riskirühmade keisrilõiked)</t>
  </si>
  <si>
    <t>2016. a keisrilõigete osakaal (v.a riskirühmade keisrilõiked)</t>
  </si>
  <si>
    <t>2017. a keisrilõigete osakaal (v.a riskirühmade keisrilõiked)</t>
  </si>
  <si>
    <t>2018. a keisrilõigete osakaal (v.a riskirühmade keisrilõiked)*</t>
  </si>
  <si>
    <t xml:space="preserve">* 2018. aasta tulemuste arvutamisel eemaldati vanusepiirang ≥15 aastat
</t>
  </si>
  <si>
    <t>Valga Haigla*</t>
  </si>
  <si>
    <t>Läänemaa Haigla*</t>
  </si>
  <si>
    <t>2019. a sünnituste üldarv (v.a riskirühmade keisrilõiked), arv</t>
  </si>
  <si>
    <t>2019. a keisrilõiked (v.a riskirühmade keisrilõiked), arv</t>
  </si>
  <si>
    <t>2019. a keisrilõigete osakaal (v.a riskirühmade keisrilõiked)</t>
  </si>
  <si>
    <t>-</t>
  </si>
  <si>
    <t>PiirkH</t>
  </si>
  <si>
    <t>KeskH</t>
  </si>
  <si>
    <t>ÜldH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</si>
</sst>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%"/>
    <numFmt numFmtId="166" formatCode="0.0"/>
  </numFmts>
  <fonts count="4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b/>
      <sz val="10"/>
      <color rgb="FF000000"/>
      <name val="Times New Roman"/>
      <family val="1"/>
      <charset val="186"/>
    </font>
    <font>
      <b/>
      <sz val="11"/>
      <color rgb="FF00599D"/>
      <name val="Times New Roman"/>
      <family val="1"/>
      <charset val="186"/>
    </font>
    <font>
      <sz val="11"/>
      <name val="Calibri"/>
      <family val="2"/>
      <charset val="186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186"/>
      <scheme val="minor"/>
    </font>
    <font>
      <sz val="11"/>
      <color theme="3"/>
      <name val="Times New Roman"/>
      <family val="1"/>
      <charset val="186"/>
    </font>
    <font>
      <b/>
      <sz val="10"/>
      <color theme="1"/>
      <name val="Arial"/>
      <family val="2"/>
      <charset val="186"/>
    </font>
    <font>
      <sz val="8"/>
      <name val="Arial"/>
      <family val="2"/>
      <charset val="186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1"/>
      <color theme="1"/>
      <name val="Calibri"/>
      <family val="2"/>
      <charset val="186"/>
    </font>
    <font>
      <sz val="8"/>
      <name val="Arial"/>
    </font>
    <font>
      <sz val="11"/>
      <color theme="0"/>
      <name val="Calibri"/>
      <family val="2"/>
      <scheme val="minor"/>
    </font>
  </fonts>
  <fills count="53">
    <fill>
      <patternFill patternType="none"/>
    </fill>
    <fill>
      <patternFill patternType="gray125"/>
    </fill>
    <fill>
      <patternFill patternType="solid">
        <fgColor theme="0"/>
        <bgColor theme="4" tint="0.79998168889431442"/>
      </patternFill>
    </fill>
    <fill>
      <patternFill patternType="solid">
        <fgColor indexed="60"/>
      </patternFill>
    </fill>
    <fill>
      <patternFill patternType="solid">
        <fgColor indexed="48"/>
        <bgColor indexed="48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25"/>
        <bgColor indexed="25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  <b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18"/>
        <bgColor indexed="18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  <b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6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  <xf numFmtId="0" fontId="24" fillId="21" borderId="0" applyNumberFormat="0" applyBorder="0" applyAlignment="0" applyProtection="0"/>
    <xf numFmtId="0" fontId="25" fillId="24" borderId="6" applyNumberFormat="0" applyAlignment="0" applyProtection="0"/>
    <xf numFmtId="0" fontId="26" fillId="16" borderId="7" applyNumberFormat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3" fillId="14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6" applyNumberFormat="0" applyAlignment="0" applyProtection="0"/>
    <xf numFmtId="0" fontId="32" fillId="0" borderId="11" applyNumberFormat="0" applyFill="0" applyAlignment="0" applyProtection="0"/>
    <xf numFmtId="0" fontId="32" fillId="22" borderId="0" applyNumberFormat="0" applyBorder="0" applyAlignment="0" applyProtection="0"/>
    <xf numFmtId="0" fontId="15" fillId="21" borderId="6" applyNumberFormat="0" applyFont="0" applyAlignment="0" applyProtection="0"/>
    <xf numFmtId="0" fontId="33" fillId="24" borderId="12" applyNumberFormat="0" applyAlignment="0" applyProtection="0"/>
    <xf numFmtId="4" fontId="15" fillId="28" borderId="6" applyNumberFormat="0" applyProtection="0">
      <alignment vertical="center"/>
    </xf>
    <xf numFmtId="4" fontId="36" fillId="29" borderId="6" applyNumberFormat="0" applyProtection="0">
      <alignment vertical="center"/>
    </xf>
    <xf numFmtId="4" fontId="15" fillId="29" borderId="6" applyNumberFormat="0" applyProtection="0">
      <alignment horizontal="left" vertical="center" indent="1"/>
    </xf>
    <xf numFmtId="0" fontId="19" fillId="28" borderId="13" applyNumberFormat="0" applyProtection="0">
      <alignment horizontal="left" vertical="top" indent="1"/>
    </xf>
    <xf numFmtId="4" fontId="15" fillId="30" borderId="6" applyNumberFormat="0" applyProtection="0">
      <alignment horizontal="left" vertical="center" indent="1"/>
    </xf>
    <xf numFmtId="4" fontId="15" fillId="31" borderId="6" applyNumberFormat="0" applyProtection="0">
      <alignment horizontal="right" vertical="center"/>
    </xf>
    <xf numFmtId="4" fontId="15" fillId="32" borderId="6" applyNumberFormat="0" applyProtection="0">
      <alignment horizontal="right" vertical="center"/>
    </xf>
    <xf numFmtId="4" fontId="15" fillId="33" borderId="14" applyNumberFormat="0" applyProtection="0">
      <alignment horizontal="right" vertical="center"/>
    </xf>
    <xf numFmtId="4" fontId="15" fillId="34" borderId="6" applyNumberFormat="0" applyProtection="0">
      <alignment horizontal="right" vertical="center"/>
    </xf>
    <xf numFmtId="4" fontId="15" fillId="35" borderId="6" applyNumberFormat="0" applyProtection="0">
      <alignment horizontal="right" vertical="center"/>
    </xf>
    <xf numFmtId="4" fontId="15" fillId="36" borderId="6" applyNumberFormat="0" applyProtection="0">
      <alignment horizontal="right" vertical="center"/>
    </xf>
    <xf numFmtId="4" fontId="15" fillId="37" borderId="6" applyNumberFormat="0" applyProtection="0">
      <alignment horizontal="right" vertical="center"/>
    </xf>
    <xf numFmtId="4" fontId="15" fillId="38" borderId="6" applyNumberFormat="0" applyProtection="0">
      <alignment horizontal="right" vertical="center"/>
    </xf>
    <xf numFmtId="4" fontId="15" fillId="39" borderId="6" applyNumberFormat="0" applyProtection="0">
      <alignment horizontal="right" vertical="center"/>
    </xf>
    <xf numFmtId="4" fontId="15" fillId="40" borderId="14" applyNumberFormat="0" applyProtection="0">
      <alignment horizontal="left" vertical="center" indent="1"/>
    </xf>
    <xf numFmtId="4" fontId="18" fillId="41" borderId="14" applyNumberFormat="0" applyProtection="0">
      <alignment horizontal="left" vertical="center" indent="1"/>
    </xf>
    <xf numFmtId="4" fontId="18" fillId="41" borderId="14" applyNumberFormat="0" applyProtection="0">
      <alignment horizontal="left" vertical="center" indent="1"/>
    </xf>
    <xf numFmtId="4" fontId="15" fillId="42" borderId="6" applyNumberFormat="0" applyProtection="0">
      <alignment horizontal="right" vertical="center"/>
    </xf>
    <xf numFmtId="4" fontId="15" fillId="43" borderId="14" applyNumberFormat="0" applyProtection="0">
      <alignment horizontal="left" vertical="center" indent="1"/>
    </xf>
    <xf numFmtId="4" fontId="15" fillId="42" borderId="14" applyNumberFormat="0" applyProtection="0">
      <alignment horizontal="left" vertical="center" indent="1"/>
    </xf>
    <xf numFmtId="0" fontId="15" fillId="44" borderId="6" applyNumberFormat="0" applyProtection="0">
      <alignment horizontal="left" vertical="center" indent="1"/>
    </xf>
    <xf numFmtId="0" fontId="15" fillId="41" borderId="13" applyNumberFormat="0" applyProtection="0">
      <alignment horizontal="left" vertical="top" indent="1"/>
    </xf>
    <xf numFmtId="0" fontId="15" fillId="45" borderId="6" applyNumberFormat="0" applyProtection="0">
      <alignment horizontal="left" vertical="center" indent="1"/>
    </xf>
    <xf numFmtId="0" fontId="15" fillId="42" borderId="13" applyNumberFormat="0" applyProtection="0">
      <alignment horizontal="left" vertical="top" indent="1"/>
    </xf>
    <xf numFmtId="0" fontId="15" fillId="46" borderId="6" applyNumberFormat="0" applyProtection="0">
      <alignment horizontal="left" vertical="center" indent="1"/>
    </xf>
    <xf numFmtId="0" fontId="15" fillId="46" borderId="13" applyNumberFormat="0" applyProtection="0">
      <alignment horizontal="left" vertical="top" indent="1"/>
    </xf>
    <xf numFmtId="0" fontId="15" fillId="43" borderId="6" applyNumberFormat="0" applyProtection="0">
      <alignment horizontal="left" vertical="center" indent="1"/>
    </xf>
    <xf numFmtId="0" fontId="15" fillId="43" borderId="13" applyNumberFormat="0" applyProtection="0">
      <alignment horizontal="left" vertical="top" indent="1"/>
    </xf>
    <xf numFmtId="0" fontId="15" fillId="47" borderId="15" applyNumberFormat="0">
      <protection locked="0"/>
    </xf>
    <xf numFmtId="0" fontId="16" fillId="41" borderId="16" applyBorder="0"/>
    <xf numFmtId="4" fontId="17" fillId="48" borderId="13" applyNumberFormat="0" applyProtection="0">
      <alignment vertical="center"/>
    </xf>
    <xf numFmtId="4" fontId="36" fillId="49" borderId="1" applyNumberFormat="0" applyProtection="0">
      <alignment vertical="center"/>
    </xf>
    <xf numFmtId="4" fontId="17" fillId="44" borderId="13" applyNumberFormat="0" applyProtection="0">
      <alignment horizontal="left" vertical="center" indent="1"/>
    </xf>
    <xf numFmtId="0" fontId="17" fillId="48" borderId="13" applyNumberFormat="0" applyProtection="0">
      <alignment horizontal="left" vertical="top" indent="1"/>
    </xf>
    <xf numFmtId="4" fontId="15" fillId="0" borderId="6" applyNumberFormat="0" applyProtection="0">
      <alignment horizontal="right" vertical="center"/>
    </xf>
    <xf numFmtId="4" fontId="36" fillId="50" borderId="6" applyNumberFormat="0" applyProtection="0">
      <alignment horizontal="right" vertical="center"/>
    </xf>
    <xf numFmtId="4" fontId="15" fillId="30" borderId="6" applyNumberFormat="0" applyProtection="0">
      <alignment horizontal="left" vertical="center" indent="1"/>
    </xf>
    <xf numFmtId="0" fontId="17" fillId="42" borderId="13" applyNumberFormat="0" applyProtection="0">
      <alignment horizontal="left" vertical="top" indent="1"/>
    </xf>
    <xf numFmtId="4" fontId="20" fillId="51" borderId="14" applyNumberFormat="0" applyProtection="0">
      <alignment horizontal="left" vertical="center" indent="1"/>
    </xf>
    <xf numFmtId="0" fontId="15" fillId="52" borderId="1"/>
    <xf numFmtId="4" fontId="21" fillId="47" borderId="6" applyNumberFormat="0" applyProtection="0">
      <alignment horizontal="right" vertical="center"/>
    </xf>
    <xf numFmtId="0" fontId="34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38" fillId="3" borderId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4" borderId="0" applyNumberFormat="0" applyBorder="0" applyAlignment="0" applyProtection="0"/>
    <xf numFmtId="0" fontId="14" fillId="3" borderId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12" borderId="0" applyNumberFormat="0" applyBorder="0" applyAlignment="0" applyProtection="0"/>
    <xf numFmtId="0" fontId="22" fillId="8" borderId="0" applyNumberFormat="0" applyBorder="0" applyAlignment="0" applyProtection="0"/>
    <xf numFmtId="0" fontId="22" fillId="16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20" borderId="0" applyNumberFormat="0" applyBorder="0" applyAlignment="0" applyProtection="0"/>
  </cellStyleXfs>
  <cellXfs count="65">
    <xf numFmtId="0" fontId="0" fillId="0" borderId="0" xfId="0"/>
    <xf numFmtId="0" fontId="5" fillId="0" borderId="0" xfId="0" applyFont="1"/>
    <xf numFmtId="0" fontId="4" fillId="0" borderId="0" xfId="2"/>
    <xf numFmtId="0" fontId="6" fillId="0" borderId="0" xfId="0" applyFont="1"/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/>
    </xf>
    <xf numFmtId="3" fontId="9" fillId="0" borderId="1" xfId="1" applyNumberFormat="1" applyFont="1" applyFill="1" applyBorder="1"/>
    <xf numFmtId="9" fontId="1" fillId="0" borderId="0" xfId="1" applyFont="1"/>
    <xf numFmtId="0" fontId="1" fillId="0" borderId="0" xfId="1" applyNumberFormat="1" applyFont="1"/>
    <xf numFmtId="166" fontId="0" fillId="0" borderId="0" xfId="0" applyNumberFormat="1"/>
    <xf numFmtId="0" fontId="12" fillId="0" borderId="0" xfId="0" applyFont="1"/>
    <xf numFmtId="0" fontId="3" fillId="0" borderId="0" xfId="0" applyFont="1"/>
    <xf numFmtId="165" fontId="3" fillId="0" borderId="0" xfId="0" applyNumberFormat="1" applyFont="1"/>
    <xf numFmtId="0" fontId="2" fillId="0" borderId="1" xfId="0" applyFont="1" applyBorder="1"/>
    <xf numFmtId="165" fontId="2" fillId="0" borderId="0" xfId="1" applyNumberFormat="1" applyFont="1" applyFill="1" applyBorder="1"/>
    <xf numFmtId="0" fontId="2" fillId="0" borderId="1" xfId="0" applyFont="1" applyBorder="1" applyAlignment="1">
      <alignment horizontal="right"/>
    </xf>
    <xf numFmtId="0" fontId="0" fillId="0" borderId="1" xfId="0" applyFont="1" applyBorder="1"/>
    <xf numFmtId="3" fontId="1" fillId="0" borderId="1" xfId="1" applyNumberFormat="1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/>
    <xf numFmtId="10" fontId="2" fillId="0" borderId="2" xfId="0" applyNumberFormat="1" applyFont="1" applyBorder="1" applyAlignment="1">
      <alignment horizontal="right"/>
    </xf>
    <xf numFmtId="10" fontId="2" fillId="0" borderId="1" xfId="0" applyNumberFormat="1" applyFont="1" applyBorder="1" applyAlignment="1">
      <alignment horizontal="right"/>
    </xf>
    <xf numFmtId="10" fontId="2" fillId="0" borderId="1" xfId="1" applyNumberFormat="1" applyFont="1" applyFill="1" applyBorder="1" applyAlignment="1">
      <alignment horizontal="right"/>
    </xf>
    <xf numFmtId="9" fontId="3" fillId="0" borderId="0" xfId="1" applyFont="1" applyFill="1" applyBorder="1"/>
    <xf numFmtId="10" fontId="0" fillId="0" borderId="1" xfId="0" applyNumberFormat="1" applyBorder="1" applyAlignment="1">
      <alignment horizontal="right"/>
    </xf>
    <xf numFmtId="10" fontId="1" fillId="0" borderId="1" xfId="1" applyNumberFormat="1" applyFont="1" applyFill="1" applyBorder="1" applyAlignment="1">
      <alignment horizontal="right"/>
    </xf>
    <xf numFmtId="0" fontId="13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9" fillId="0" borderId="1" xfId="0" applyNumberFormat="1" applyFont="1" applyBorder="1" applyAlignment="1">
      <alignment horizontal="right"/>
    </xf>
    <xf numFmtId="10" fontId="2" fillId="0" borderId="1" xfId="0" applyNumberFormat="1" applyFont="1" applyBorder="1"/>
    <xf numFmtId="10" fontId="9" fillId="0" borderId="1" xfId="1" applyNumberFormat="1" applyFont="1" applyFill="1" applyBorder="1" applyAlignment="1">
      <alignment horizontal="right"/>
    </xf>
    <xf numFmtId="10" fontId="1" fillId="0" borderId="1" xfId="1" applyNumberFormat="1" applyFont="1" applyFill="1" applyBorder="1"/>
    <xf numFmtId="0" fontId="11" fillId="0" borderId="1" xfId="0" applyFont="1" applyBorder="1" applyAlignment="1">
      <alignment horizontal="left" vertical="top"/>
    </xf>
    <xf numFmtId="1" fontId="10" fillId="0" borderId="1" xfId="0" applyNumberFormat="1" applyFont="1" applyBorder="1"/>
    <xf numFmtId="10" fontId="9" fillId="0" borderId="1" xfId="0" applyNumberFormat="1" applyFont="1" applyBorder="1"/>
    <xf numFmtId="10" fontId="9" fillId="0" borderId="1" xfId="1" applyNumberFormat="1" applyFont="1" applyFill="1" applyBorder="1"/>
    <xf numFmtId="10" fontId="10" fillId="0" borderId="1" xfId="0" applyNumberFormat="1" applyFont="1" applyBorder="1" applyAlignment="1">
      <alignment horizontal="right"/>
    </xf>
    <xf numFmtId="0" fontId="0" fillId="0" borderId="1" xfId="0" applyBorder="1"/>
    <xf numFmtId="10" fontId="10" fillId="0" borderId="1" xfId="0" applyNumberFormat="1" applyFont="1" applyBorder="1"/>
    <xf numFmtId="0" fontId="10" fillId="0" borderId="1" xfId="0" applyFont="1" applyBorder="1"/>
    <xf numFmtId="0" fontId="0" fillId="0" borderId="5" xfId="0" applyBorder="1"/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/>
    </xf>
    <xf numFmtId="9" fontId="39" fillId="0" borderId="0" xfId="0" applyNumberFormat="1" applyFont="1" applyBorder="1"/>
    <xf numFmtId="0" fontId="8" fillId="0" borderId="0" xfId="0" applyFont="1" applyBorder="1" applyAlignment="1">
      <alignment horizontal="center" wrapText="1"/>
    </xf>
    <xf numFmtId="1" fontId="2" fillId="0" borderId="1" xfId="0" applyNumberFormat="1" applyFont="1" applyBorder="1"/>
    <xf numFmtId="0" fontId="3" fillId="0" borderId="0" xfId="0" applyFont="1" applyAlignment="1">
      <alignment horizontal="center" wrapText="1"/>
    </xf>
    <xf numFmtId="9" fontId="3" fillId="0" borderId="0" xfId="0" applyNumberFormat="1" applyFont="1"/>
    <xf numFmtId="164" fontId="3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156">
    <cellStyle name="Accent1 - 20%" xfId="5" xr:uid="{00000000-0005-0000-0000-000000000000}"/>
    <cellStyle name="Accent1 - 40%" xfId="6" xr:uid="{00000000-0005-0000-0000-000001000000}"/>
    <cellStyle name="Accent1 - 60%" xfId="7" xr:uid="{00000000-0005-0000-0000-000002000000}"/>
    <cellStyle name="Accent1 10" xfId="149" xr:uid="{DB7F1E5D-C93F-439E-AE24-F0E0B6883EB8}"/>
    <cellStyle name="Accent1 11" xfId="151" xr:uid="{FE32D609-1D17-4252-B37D-7003B954F28D}"/>
    <cellStyle name="Accent1 12" xfId="154" xr:uid="{15B4C1B2-BA70-4A5B-B00A-E6DDCF6CB264}"/>
    <cellStyle name="Accent1 13" xfId="134" xr:uid="{4DEBCB8E-2EED-409F-B582-1350C7B98CED}"/>
    <cellStyle name="Accent1 2" xfId="4" xr:uid="{00000000-0005-0000-0000-000003000000}"/>
    <cellStyle name="Accent1 3" xfId="88" xr:uid="{00000000-0005-0000-0000-000004000000}"/>
    <cellStyle name="Accent1 4" xfId="110" xr:uid="{00000000-0005-0000-0000-000005000000}"/>
    <cellStyle name="Accent1 5" xfId="113" xr:uid="{00000000-0005-0000-0000-000006000000}"/>
    <cellStyle name="Accent1 6" xfId="115" xr:uid="{00000000-0005-0000-0000-000007000000}"/>
    <cellStyle name="Accent1 7" xfId="117" xr:uid="{00000000-0005-0000-0000-000008000000}"/>
    <cellStyle name="Accent1 8" xfId="119" xr:uid="{BCB77214-0E18-4EFA-BBB8-9B3863697316}"/>
    <cellStyle name="Accent1 9" xfId="145" xr:uid="{FAD82CA6-326D-47EB-82BC-4130E13AAE52}"/>
    <cellStyle name="Accent2 - 20%" xfId="9" xr:uid="{00000000-0005-0000-0000-000009000000}"/>
    <cellStyle name="Accent2 - 40%" xfId="10" xr:uid="{00000000-0005-0000-0000-00000A000000}"/>
    <cellStyle name="Accent2 - 60%" xfId="11" xr:uid="{00000000-0005-0000-0000-00000B000000}"/>
    <cellStyle name="Accent2 10" xfId="147" xr:uid="{0433D49E-2795-4D9F-9D8C-B3EC2E6E1E9E}"/>
    <cellStyle name="Accent2 11" xfId="150" xr:uid="{DCBA6853-04ED-4CAD-A799-7B378F3719AF}"/>
    <cellStyle name="Accent2 12" xfId="152" xr:uid="{7BCB7346-0D0B-4186-BF52-EDD906F574C1}"/>
    <cellStyle name="Accent2 13" xfId="129" xr:uid="{DD088ED1-84B0-4579-BDEB-F7BF4ECC2E29}"/>
    <cellStyle name="Accent2 2" xfId="8" xr:uid="{00000000-0005-0000-0000-00000C000000}"/>
    <cellStyle name="Accent2 3" xfId="90" xr:uid="{00000000-0005-0000-0000-00000D000000}"/>
    <cellStyle name="Accent2 4" xfId="109" xr:uid="{00000000-0005-0000-0000-00000E000000}"/>
    <cellStyle name="Accent2 5" xfId="112" xr:uid="{00000000-0005-0000-0000-00000F000000}"/>
    <cellStyle name="Accent2 6" xfId="114" xr:uid="{00000000-0005-0000-0000-000010000000}"/>
    <cellStyle name="Accent2 7" xfId="116" xr:uid="{00000000-0005-0000-0000-000011000000}"/>
    <cellStyle name="Accent2 8" xfId="121" xr:uid="{4DC55A87-5FC6-486B-B01B-D70112513F00}"/>
    <cellStyle name="Accent2 9" xfId="144" xr:uid="{08533BFC-F3C4-43FC-B00A-9342F5FB037E}"/>
    <cellStyle name="Accent3 - 20%" xfId="13" xr:uid="{00000000-0005-0000-0000-000012000000}"/>
    <cellStyle name="Accent3 - 40%" xfId="14" xr:uid="{00000000-0005-0000-0000-000013000000}"/>
    <cellStyle name="Accent3 - 60%" xfId="15" xr:uid="{00000000-0005-0000-0000-000014000000}"/>
    <cellStyle name="Accent3 10" xfId="120" xr:uid="{BDFD44F9-9882-4855-AF8A-4A9BDBD59446}"/>
    <cellStyle name="Accent3 11" xfId="143" xr:uid="{CF525111-19B3-402D-B555-6173D37CF333}"/>
    <cellStyle name="Accent3 12" xfId="146" xr:uid="{BDF46FCC-B137-4A58-AA61-43683378CAC8}"/>
    <cellStyle name="Accent3 13" xfId="122" xr:uid="{4ECF7907-10A9-4FF2-9246-424A30CCDB85}"/>
    <cellStyle name="Accent3 2" xfId="12" xr:uid="{00000000-0005-0000-0000-000015000000}"/>
    <cellStyle name="Accent3 3" xfId="92" xr:uid="{00000000-0005-0000-0000-000016000000}"/>
    <cellStyle name="Accent3 4" xfId="107" xr:uid="{00000000-0005-0000-0000-000017000000}"/>
    <cellStyle name="Accent3 5" xfId="89" xr:uid="{00000000-0005-0000-0000-000018000000}"/>
    <cellStyle name="Accent3 6" xfId="108" xr:uid="{00000000-0005-0000-0000-000019000000}"/>
    <cellStyle name="Accent3 7" xfId="111" xr:uid="{00000000-0005-0000-0000-00001A000000}"/>
    <cellStyle name="Accent3 8" xfId="124" xr:uid="{99827DE5-DF81-49EA-A3BA-FD7AA20B7B4A}"/>
    <cellStyle name="Accent3 9" xfId="142" xr:uid="{D477AC68-50F5-442C-9267-54AF05C81744}"/>
    <cellStyle name="Accent4 - 20%" xfId="17" xr:uid="{00000000-0005-0000-0000-00001B000000}"/>
    <cellStyle name="Accent4 - 40%" xfId="18" xr:uid="{00000000-0005-0000-0000-00001C000000}"/>
    <cellStyle name="Accent4 - 60%" xfId="19" xr:uid="{00000000-0005-0000-0000-00001D000000}"/>
    <cellStyle name="Accent4 10" xfId="125" xr:uid="{21B9F666-C679-4BDD-BD3F-7B36ACA058F9}"/>
    <cellStyle name="Accent4 11" xfId="141" xr:uid="{D8B83689-2FC9-4A19-B949-8BA7A9382EA8}"/>
    <cellStyle name="Accent4 12" xfId="123" xr:uid="{FE75F9BE-8A29-4BCF-8BFD-5E58633E2B02}"/>
    <cellStyle name="Accent4 13" xfId="148" xr:uid="{C606E7F5-9450-4A3E-9699-57707A1C06EB}"/>
    <cellStyle name="Accent4 2" xfId="16" xr:uid="{00000000-0005-0000-0000-00001E000000}"/>
    <cellStyle name="Accent4 3" xfId="94" xr:uid="{00000000-0005-0000-0000-00001F000000}"/>
    <cellStyle name="Accent4 4" xfId="105" xr:uid="{00000000-0005-0000-0000-000020000000}"/>
    <cellStyle name="Accent4 5" xfId="93" xr:uid="{00000000-0005-0000-0000-000021000000}"/>
    <cellStyle name="Accent4 6" xfId="106" xr:uid="{00000000-0005-0000-0000-000022000000}"/>
    <cellStyle name="Accent4 7" xfId="91" xr:uid="{00000000-0005-0000-0000-000023000000}"/>
    <cellStyle name="Accent4 8" xfId="126" xr:uid="{7CEAEF95-A9C5-48E5-BD3B-C20B55645A31}"/>
    <cellStyle name="Accent4 9" xfId="140" xr:uid="{B43C800B-D1F7-4963-B8B9-347048390540}"/>
    <cellStyle name="Accent5 - 20%" xfId="21" xr:uid="{00000000-0005-0000-0000-000024000000}"/>
    <cellStyle name="Accent5 - 40%" xfId="22" xr:uid="{00000000-0005-0000-0000-000025000000}"/>
    <cellStyle name="Accent5 - 60%" xfId="23" xr:uid="{00000000-0005-0000-0000-000026000000}"/>
    <cellStyle name="Accent5 10" xfId="128" xr:uid="{AA3ED411-F612-4403-92F5-8F174DB2D333}"/>
    <cellStyle name="Accent5 11" xfId="139" xr:uid="{F30421FA-5A64-4414-A17F-B7DD7B24EE8E}"/>
    <cellStyle name="Accent5 12" xfId="127" xr:uid="{566566BF-3C8F-46B7-A204-C678606BC6C4}"/>
    <cellStyle name="Accent5 13" xfId="153" xr:uid="{88650668-06F8-4507-9FA4-D1284D83CC1E}"/>
    <cellStyle name="Accent5 2" xfId="20" xr:uid="{00000000-0005-0000-0000-000027000000}"/>
    <cellStyle name="Accent5 3" xfId="97" xr:uid="{00000000-0005-0000-0000-000028000000}"/>
    <cellStyle name="Accent5 4" xfId="103" xr:uid="{00000000-0005-0000-0000-000029000000}"/>
    <cellStyle name="Accent5 5" xfId="96" xr:uid="{00000000-0005-0000-0000-00002A000000}"/>
    <cellStyle name="Accent5 6" xfId="104" xr:uid="{00000000-0005-0000-0000-00002B000000}"/>
    <cellStyle name="Accent5 7" xfId="95" xr:uid="{00000000-0005-0000-0000-00002C000000}"/>
    <cellStyle name="Accent5 8" xfId="130" xr:uid="{4183B66A-15DE-4550-A62C-E62CCA4ADB7D}"/>
    <cellStyle name="Accent5 9" xfId="138" xr:uid="{0568FA1C-EEE6-4B37-A476-1AF5B6239437}"/>
    <cellStyle name="Accent6 - 20%" xfId="25" xr:uid="{00000000-0005-0000-0000-00002D000000}"/>
    <cellStyle name="Accent6 - 40%" xfId="26" xr:uid="{00000000-0005-0000-0000-00002E000000}"/>
    <cellStyle name="Accent6 - 60%" xfId="27" xr:uid="{00000000-0005-0000-0000-00002F000000}"/>
    <cellStyle name="Accent6 10" xfId="131" xr:uid="{3070FAB4-8365-4224-95A7-C72D49A54808}"/>
    <cellStyle name="Accent6 11" xfId="136" xr:uid="{EF9F5CEE-3C75-457A-A75D-912AE8BB59F8}"/>
    <cellStyle name="Accent6 12" xfId="133" xr:uid="{442988C0-B5D4-4518-BA8E-F570A6BC0230}"/>
    <cellStyle name="Accent6 13" xfId="155" xr:uid="{F2FEB008-588E-46B0-A63B-25ABB08AC0B0}"/>
    <cellStyle name="Accent6 2" xfId="24" xr:uid="{00000000-0005-0000-0000-000030000000}"/>
    <cellStyle name="Accent6 3" xfId="99" xr:uid="{00000000-0005-0000-0000-000031000000}"/>
    <cellStyle name="Accent6 4" xfId="102" xr:uid="{00000000-0005-0000-0000-000032000000}"/>
    <cellStyle name="Accent6 5" xfId="98" xr:uid="{00000000-0005-0000-0000-000033000000}"/>
    <cellStyle name="Accent6 6" xfId="101" xr:uid="{00000000-0005-0000-0000-000034000000}"/>
    <cellStyle name="Accent6 7" xfId="100" xr:uid="{00000000-0005-0000-0000-000035000000}"/>
    <cellStyle name="Accent6 8" xfId="132" xr:uid="{D7D907A8-D2FF-4AE3-A9FD-4EC94B906C39}"/>
    <cellStyle name="Accent6 9" xfId="137" xr:uid="{C2B2F48E-B8CC-4DC1-BB85-3143685B2276}"/>
    <cellStyle name="Bad 2" xfId="28" xr:uid="{00000000-0005-0000-0000-000036000000}"/>
    <cellStyle name="Calculation 2" xfId="29" xr:uid="{00000000-0005-0000-0000-000037000000}"/>
    <cellStyle name="Check Cell 2" xfId="30" xr:uid="{00000000-0005-0000-0000-000038000000}"/>
    <cellStyle name="Emphasis 1" xfId="31" xr:uid="{00000000-0005-0000-0000-000039000000}"/>
    <cellStyle name="Emphasis 2" xfId="32" xr:uid="{00000000-0005-0000-0000-00003A000000}"/>
    <cellStyle name="Emphasis 3" xfId="33" xr:uid="{00000000-0005-0000-0000-00003B000000}"/>
    <cellStyle name="Good 2" xfId="34" xr:uid="{00000000-0005-0000-0000-00003C000000}"/>
    <cellStyle name="Heading 1 2" xfId="35" xr:uid="{00000000-0005-0000-0000-00003D000000}"/>
    <cellStyle name="Heading 2 2" xfId="36" xr:uid="{00000000-0005-0000-0000-00003E000000}"/>
    <cellStyle name="Heading 3 2" xfId="37" xr:uid="{00000000-0005-0000-0000-00003F000000}"/>
    <cellStyle name="Heading 4 2" xfId="38" xr:uid="{00000000-0005-0000-0000-000040000000}"/>
    <cellStyle name="Hyperlink" xfId="2" builtinId="8"/>
    <cellStyle name="Input 2" xfId="39" xr:uid="{00000000-0005-0000-0000-000042000000}"/>
    <cellStyle name="Linked Cell 2" xfId="40" xr:uid="{00000000-0005-0000-0000-000043000000}"/>
    <cellStyle name="Neutral 2" xfId="41" xr:uid="{00000000-0005-0000-0000-000044000000}"/>
    <cellStyle name="Normal" xfId="0" builtinId="0"/>
    <cellStyle name="Normal 2" xfId="3" xr:uid="{00000000-0005-0000-0000-000046000000}"/>
    <cellStyle name="Normal 3" xfId="118" xr:uid="{6ECBB8FF-8934-4E93-BAE7-725381A078A7}"/>
    <cellStyle name="Normal 3 2" xfId="135" xr:uid="{4D18E639-1D91-4FE9-B89E-A13EAFAFB6DB}"/>
    <cellStyle name="Note 2" xfId="42" xr:uid="{00000000-0005-0000-0000-000047000000}"/>
    <cellStyle name="Output 2" xfId="43" xr:uid="{00000000-0005-0000-0000-000048000000}"/>
    <cellStyle name="Percent" xfId="1" builtinId="5"/>
    <cellStyle name="SAPBEXaggData" xfId="44" xr:uid="{00000000-0005-0000-0000-00004A000000}"/>
    <cellStyle name="SAPBEXaggDataEmph" xfId="45" xr:uid="{00000000-0005-0000-0000-00004B000000}"/>
    <cellStyle name="SAPBEXaggItem" xfId="46" xr:uid="{00000000-0005-0000-0000-00004C000000}"/>
    <cellStyle name="SAPBEXaggItemX" xfId="47" xr:uid="{00000000-0005-0000-0000-00004D000000}"/>
    <cellStyle name="SAPBEXchaText" xfId="48" xr:uid="{00000000-0005-0000-0000-00004E000000}"/>
    <cellStyle name="SAPBEXexcBad7" xfId="49" xr:uid="{00000000-0005-0000-0000-00004F000000}"/>
    <cellStyle name="SAPBEXexcBad8" xfId="50" xr:uid="{00000000-0005-0000-0000-000050000000}"/>
    <cellStyle name="SAPBEXexcBad9" xfId="51" xr:uid="{00000000-0005-0000-0000-000051000000}"/>
    <cellStyle name="SAPBEXexcCritical4" xfId="52" xr:uid="{00000000-0005-0000-0000-000052000000}"/>
    <cellStyle name="SAPBEXexcCritical5" xfId="53" xr:uid="{00000000-0005-0000-0000-000053000000}"/>
    <cellStyle name="SAPBEXexcCritical6" xfId="54" xr:uid="{00000000-0005-0000-0000-000054000000}"/>
    <cellStyle name="SAPBEXexcGood1" xfId="55" xr:uid="{00000000-0005-0000-0000-000055000000}"/>
    <cellStyle name="SAPBEXexcGood2" xfId="56" xr:uid="{00000000-0005-0000-0000-000056000000}"/>
    <cellStyle name="SAPBEXexcGood3" xfId="57" xr:uid="{00000000-0005-0000-0000-000057000000}"/>
    <cellStyle name="SAPBEXfilterDrill" xfId="58" xr:uid="{00000000-0005-0000-0000-000058000000}"/>
    <cellStyle name="SAPBEXfilterItem" xfId="59" xr:uid="{00000000-0005-0000-0000-000059000000}"/>
    <cellStyle name="SAPBEXfilterText" xfId="60" xr:uid="{00000000-0005-0000-0000-00005A000000}"/>
    <cellStyle name="SAPBEXformats" xfId="61" xr:uid="{00000000-0005-0000-0000-00005B000000}"/>
    <cellStyle name="SAPBEXheaderItem" xfId="62" xr:uid="{00000000-0005-0000-0000-00005C000000}"/>
    <cellStyle name="SAPBEXheaderText" xfId="63" xr:uid="{00000000-0005-0000-0000-00005D000000}"/>
    <cellStyle name="SAPBEXHLevel0" xfId="64" xr:uid="{00000000-0005-0000-0000-00005E000000}"/>
    <cellStyle name="SAPBEXHLevel0X" xfId="65" xr:uid="{00000000-0005-0000-0000-00005F000000}"/>
    <cellStyle name="SAPBEXHLevel1" xfId="66" xr:uid="{00000000-0005-0000-0000-000060000000}"/>
    <cellStyle name="SAPBEXHLevel1X" xfId="67" xr:uid="{00000000-0005-0000-0000-000061000000}"/>
    <cellStyle name="SAPBEXHLevel2" xfId="68" xr:uid="{00000000-0005-0000-0000-000062000000}"/>
    <cellStyle name="SAPBEXHLevel2X" xfId="69" xr:uid="{00000000-0005-0000-0000-000063000000}"/>
    <cellStyle name="SAPBEXHLevel3" xfId="70" xr:uid="{00000000-0005-0000-0000-000064000000}"/>
    <cellStyle name="SAPBEXHLevel3X" xfId="71" xr:uid="{00000000-0005-0000-0000-000065000000}"/>
    <cellStyle name="SAPBEXinputData" xfId="72" xr:uid="{00000000-0005-0000-0000-000066000000}"/>
    <cellStyle name="SAPBEXItemHeader" xfId="73" xr:uid="{00000000-0005-0000-0000-000067000000}"/>
    <cellStyle name="SAPBEXresData" xfId="74" xr:uid="{00000000-0005-0000-0000-000068000000}"/>
    <cellStyle name="SAPBEXresDataEmph" xfId="75" xr:uid="{00000000-0005-0000-0000-000069000000}"/>
    <cellStyle name="SAPBEXresItem" xfId="76" xr:uid="{00000000-0005-0000-0000-00006A000000}"/>
    <cellStyle name="SAPBEXresItemX" xfId="77" xr:uid="{00000000-0005-0000-0000-00006B000000}"/>
    <cellStyle name="SAPBEXstdData" xfId="78" xr:uid="{00000000-0005-0000-0000-00006C000000}"/>
    <cellStyle name="SAPBEXstdDataEmph" xfId="79" xr:uid="{00000000-0005-0000-0000-00006D000000}"/>
    <cellStyle name="SAPBEXstdItem" xfId="80" xr:uid="{00000000-0005-0000-0000-00006E000000}"/>
    <cellStyle name="SAPBEXstdItemX" xfId="81" xr:uid="{00000000-0005-0000-0000-00006F000000}"/>
    <cellStyle name="SAPBEXtitle" xfId="82" xr:uid="{00000000-0005-0000-0000-000070000000}"/>
    <cellStyle name="SAPBEXunassignedItem" xfId="83" xr:uid="{00000000-0005-0000-0000-000071000000}"/>
    <cellStyle name="SAPBEXundefined" xfId="84" xr:uid="{00000000-0005-0000-0000-000072000000}"/>
    <cellStyle name="Sheet Title" xfId="85" xr:uid="{00000000-0005-0000-0000-000073000000}"/>
    <cellStyle name="Total 2" xfId="86" xr:uid="{00000000-0005-0000-0000-000074000000}"/>
    <cellStyle name="Warning Text 2" xfId="87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08708685268959"/>
          <c:y val="3.8913582901113464E-2"/>
          <c:w val="0.84593257849000236"/>
          <c:h val="0.51509157685287232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Aruandesse2019!$E$4</c:f>
              <c:strCache>
                <c:ptCount val="1"/>
                <c:pt idx="0">
                  <c:v>2019. a keisrilõigete osakaal (v.a riskirühmade keisrilõiked)</c:v>
                </c:pt>
              </c:strCache>
            </c:strRef>
          </c:tx>
          <c:spPr>
            <a:solidFill>
              <a:schemeClr val="accent1"/>
            </a:solidFill>
            <a:effectLst>
              <a:outerShdw blurRad="40005" dist="22860" dir="5400000" algn="ctr" rotWithShape="0">
                <a:schemeClr val="accent1">
                  <a:alpha val="35000"/>
                </a:scheme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1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8BD5-47FB-A0FD-E8EC262D296C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8BD5-47FB-A0FD-E8EC262D296C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1">
                  <a:alpha val="50000"/>
                </a:schemeClr>
              </a:solidFill>
              <a:effectLst>
                <a:outerShdw blurRad="40005" dist="22860" dir="5400000" algn="ctr" rotWithShape="0">
                  <a:schemeClr val="accent1">
                    <a:alpha val="35000"/>
                  </a:scheme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8BD5-47FB-A0FD-E8EC262D296C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Aruandesse2019!$L$5:$L$26</c15:sqref>
                    </c15:fullRef>
                  </c:ext>
                </c:extLst>
                <c:f>(Aruandesse2019!$L$7:$L$14,Aruandesse2019!$L$16:$L$18,Aruandesse2019!$L$20:$L$22,Aruandesse2019!$L$25:$L$26)</c:f>
                <c:numCache>
                  <c:formatCode>General</c:formatCode>
                  <c:ptCount val="16"/>
                  <c:pt idx="0">
                    <c:v>1.5843841810001785E-2</c:v>
                  </c:pt>
                  <c:pt idx="1">
                    <c:v>1.5843841810001785E-2</c:v>
                  </c:pt>
                  <c:pt idx="2">
                    <c:v>1.2356276433182684E-2</c:v>
                  </c:pt>
                  <c:pt idx="3">
                    <c:v>4.0156082499219425E-2</c:v>
                  </c:pt>
                  <c:pt idx="4">
                    <c:v>1.2904172042512874E-2</c:v>
                  </c:pt>
                  <c:pt idx="5">
                    <c:v>2.658361015118213E-2</c:v>
                  </c:pt>
                  <c:pt idx="6">
                    <c:v>8.2032934214246178E-3</c:v>
                  </c:pt>
                  <c:pt idx="7">
                    <c:v>0.13232784301484282</c:v>
                  </c:pt>
                  <c:pt idx="8">
                    <c:v>4.4218761088446745E-2</c:v>
                  </c:pt>
                  <c:pt idx="9">
                    <c:v>5.0167714841721195E-2</c:v>
                  </c:pt>
                  <c:pt idx="10">
                    <c:v>4.7491147639307785E-2</c:v>
                  </c:pt>
                  <c:pt idx="11">
                    <c:v>4.5607722517392341E-2</c:v>
                  </c:pt>
                  <c:pt idx="12">
                    <c:v>5.5879836653972031E-2</c:v>
                  </c:pt>
                  <c:pt idx="13">
                    <c:v>3.5955163087621395E-2</c:v>
                  </c:pt>
                  <c:pt idx="14">
                    <c:v>4.5928863645530144E-2</c:v>
                  </c:pt>
                  <c:pt idx="15">
                    <c:v>1.6313752992190095E-2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Aruandesse2019!$K$5:$K$26</c15:sqref>
                    </c15:fullRef>
                  </c:ext>
                </c:extLst>
                <c:f>(Aruandesse2019!$K$7:$K$14,Aruandesse2019!$K$16:$K$18,Aruandesse2019!$K$20:$K$22,Aruandesse2019!$K$25:$K$26)</c:f>
                <c:numCache>
                  <c:formatCode>General</c:formatCode>
                  <c:ptCount val="16"/>
                  <c:pt idx="0">
                    <c:v>1.4996189878961536E-2</c:v>
                  </c:pt>
                  <c:pt idx="1">
                    <c:v>1.4996189878961536E-2</c:v>
                  </c:pt>
                  <c:pt idx="2">
                    <c:v>1.1787164312792919E-2</c:v>
                  </c:pt>
                  <c:pt idx="3">
                    <c:v>3.4855504934517417E-2</c:v>
                  </c:pt>
                  <c:pt idx="4">
                    <c:v>1.2064903418439715E-2</c:v>
                  </c:pt>
                  <c:pt idx="5">
                    <c:v>2.3399229652478759E-2</c:v>
                  </c:pt>
                  <c:pt idx="6">
                    <c:v>7.9119934150870264E-3</c:v>
                  </c:pt>
                  <c:pt idx="7">
                    <c:v>9.5244478576431063E-2</c:v>
                  </c:pt>
                  <c:pt idx="8">
                    <c:v>3.5061198259757134E-2</c:v>
                  </c:pt>
                  <c:pt idx="9">
                    <c:v>4.0698117993469868E-2</c:v>
                  </c:pt>
                  <c:pt idx="10">
                    <c:v>4.069776129473382E-2</c:v>
                  </c:pt>
                  <c:pt idx="11">
                    <c:v>4.0051278460795481E-2</c:v>
                  </c:pt>
                  <c:pt idx="12">
                    <c:v>4.4600499326775095E-2</c:v>
                  </c:pt>
                  <c:pt idx="13">
                    <c:v>3.0375804202878776E-2</c:v>
                  </c:pt>
                  <c:pt idx="14">
                    <c:v>3.9368277464801954E-2</c:v>
                  </c:pt>
                  <c:pt idx="15">
                    <c:v>1.5281136456040595E-2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Aruandesse2019!$A$5:$B$26</c15:sqref>
                  </c15:fullRef>
                </c:ext>
              </c:extLst>
              <c:f>(Aruandesse2019!$A$7:$B$14,Aruandesse2019!$A$16:$B$18,Aruandesse2019!$A$20:$B$22,Aruandesse2019!$A$25:$B$26)</c:f>
              <c:multiLvlStrCache>
                <c:ptCount val="16"/>
                <c:lvl>
                  <c:pt idx="0">
                    <c:v>Tartu Ülikooli Kliinikum</c:v>
                  </c:pt>
                  <c:pt idx="1">
                    <c:v>PiirkH</c:v>
                  </c:pt>
                  <c:pt idx="2">
                    <c:v>Ida-Tallinna Keskhaigla</c:v>
                  </c:pt>
                  <c:pt idx="3">
                    <c:v>Ida-Viru Keskhaigla</c:v>
                  </c:pt>
                  <c:pt idx="4">
                    <c:v>Lääne-Tallinna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2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Aruandesse2019!$E$5:$E$27</c15:sqref>
                  </c15:fullRef>
                </c:ext>
              </c:extLst>
              <c:f>(Aruandesse2019!$E$7:$E$14,Aruandesse2019!$E$16:$E$18,Aruandesse2019!$E$20:$E$22,Aruandesse2019!$E$25:$E$26)</c:f>
              <c:numCache>
                <c:formatCode>0.00%</c:formatCode>
                <c:ptCount val="16"/>
                <c:pt idx="0">
                  <c:v>0.20709166352319999</c:v>
                </c:pt>
                <c:pt idx="1">
                  <c:v>0.20709166352319999</c:v>
                </c:pt>
                <c:pt idx="2">
                  <c:v>0.19422890397671999</c:v>
                </c:pt>
                <c:pt idx="3">
                  <c:v>0.19861431870669999</c:v>
                </c:pt>
                <c:pt idx="4">
                  <c:v>0.15220125786163999</c:v>
                </c:pt>
                <c:pt idx="5">
                  <c:v>0.15853658536585</c:v>
                </c:pt>
                <c:pt idx="6">
                  <c:v>0.17541194343812</c:v>
                </c:pt>
                <c:pt idx="7">
                  <c:v>0.23529411764706001</c:v>
                </c:pt>
                <c:pt idx="8">
                  <c:v>0.14141414141413999</c:v>
                </c:pt>
                <c:pt idx="9">
                  <c:v>0.17110266159696</c:v>
                </c:pt>
                <c:pt idx="10">
                  <c:v>0.20923076923077</c:v>
                </c:pt>
                <c:pt idx="11">
                  <c:v>0.23035230352304001</c:v>
                </c:pt>
                <c:pt idx="12">
                  <c:v>0.17431192660549999</c:v>
                </c:pt>
                <c:pt idx="13">
                  <c:v>0.15879828326180001</c:v>
                </c:pt>
                <c:pt idx="14">
                  <c:v>0.20467836257309999</c:v>
                </c:pt>
                <c:pt idx="15">
                  <c:v>0.18618618618619001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D5-47FB-A0FD-E8EC262D2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983907311"/>
        <c:axId val="1"/>
      </c:barChart>
      <c:lineChart>
        <c:grouping val="standard"/>
        <c:varyColors val="0"/>
        <c:ser>
          <c:idx val="0"/>
          <c:order val="1"/>
          <c:tx>
            <c:v>2019 HVA keskmine</c:v>
          </c:tx>
          <c:spPr>
            <a:ln w="31750"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Aruandesse2019!$A$5:$B$26</c15:sqref>
                  </c15:fullRef>
                </c:ext>
              </c:extLst>
              <c:f>(Aruandesse2019!$A$7:$B$14,Aruandesse2019!$A$16:$B$18,Aruandesse2019!$A$20:$B$22,Aruandesse2019!$A$25:$B$26)</c:f>
              <c:multiLvlStrCache>
                <c:ptCount val="16"/>
                <c:lvl>
                  <c:pt idx="0">
                    <c:v>Tartu Ülikooli Kliinikum</c:v>
                  </c:pt>
                  <c:pt idx="1">
                    <c:v>PiirkH</c:v>
                  </c:pt>
                  <c:pt idx="2">
                    <c:v>Ida-Tallinna Keskhaigla</c:v>
                  </c:pt>
                  <c:pt idx="3">
                    <c:v>Ida-Viru Keskhaigla</c:v>
                  </c:pt>
                  <c:pt idx="4">
                    <c:v>Lääne-Tallinna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2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Aruandesse2019!$G$5:$G$27</c15:sqref>
                  </c15:fullRef>
                </c:ext>
              </c:extLst>
              <c:f>(Aruandesse2019!$G$7:$G$14,Aruandesse2019!$G$16:$G$18,Aruandesse2019!$G$20:$G$22,Aruandesse2019!$G$25:$G$26)</c:f>
              <c:numCache>
                <c:formatCode>0%</c:formatCode>
                <c:ptCount val="16"/>
                <c:pt idx="0">
                  <c:v>0.18346997562597001</c:v>
                </c:pt>
                <c:pt idx="1">
                  <c:v>0.18346997562597001</c:v>
                </c:pt>
                <c:pt idx="2">
                  <c:v>0.18346997562597001</c:v>
                </c:pt>
                <c:pt idx="3">
                  <c:v>0.18346997562597001</c:v>
                </c:pt>
                <c:pt idx="4">
                  <c:v>0.18346997562597001</c:v>
                </c:pt>
                <c:pt idx="5">
                  <c:v>0.18346997562597001</c:v>
                </c:pt>
                <c:pt idx="6">
                  <c:v>0.18346997562597001</c:v>
                </c:pt>
                <c:pt idx="7">
                  <c:v>0.18346997562597001</c:v>
                </c:pt>
                <c:pt idx="8">
                  <c:v>0.18346997562597001</c:v>
                </c:pt>
                <c:pt idx="9">
                  <c:v>0.18346997562597001</c:v>
                </c:pt>
                <c:pt idx="10">
                  <c:v>0.18346997562597001</c:v>
                </c:pt>
                <c:pt idx="11">
                  <c:v>0.18346997562597001</c:v>
                </c:pt>
                <c:pt idx="12">
                  <c:v>0.18346997562597001</c:v>
                </c:pt>
                <c:pt idx="13">
                  <c:v>0.18346997562597001</c:v>
                </c:pt>
                <c:pt idx="14">
                  <c:v>0.18346997562597001</c:v>
                </c:pt>
                <c:pt idx="15">
                  <c:v>0.18346997562597001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BD5-47FB-A0FD-E8EC262D296C}"/>
            </c:ext>
          </c:extLst>
        </c:ser>
        <c:ser>
          <c:idx val="1"/>
          <c:order val="2"/>
          <c:tx>
            <c:strRef>
              <c:f>'Aastate võrdlus'!$J$3</c:f>
              <c:strCache>
                <c:ptCount val="1"/>
                <c:pt idx="0">
                  <c:v>2018. a keisrilõigete osakaal (v.a riskirühmade keisrilõiked)*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FFC000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Aruandesse2019!$A$5:$B$26</c15:sqref>
                  </c15:fullRef>
                </c:ext>
              </c:extLst>
              <c:f>(Aruandesse2019!$A$7:$B$14,Aruandesse2019!$A$16:$B$18,Aruandesse2019!$A$20:$B$22,Aruandesse2019!$A$25:$B$26)</c:f>
              <c:multiLvlStrCache>
                <c:ptCount val="16"/>
                <c:lvl>
                  <c:pt idx="0">
                    <c:v>Tartu Ülikooli Kliinikum</c:v>
                  </c:pt>
                  <c:pt idx="1">
                    <c:v>PiirkH</c:v>
                  </c:pt>
                  <c:pt idx="2">
                    <c:v>Ida-Tallinna Keskhaigla</c:v>
                  </c:pt>
                  <c:pt idx="3">
                    <c:v>Ida-Viru Keskhaigla</c:v>
                  </c:pt>
                  <c:pt idx="4">
                    <c:v>Lääne-Tallinna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2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'Aastate võrdlus'!$J$4:$J$26</c15:sqref>
                  </c15:fullRef>
                </c:ext>
              </c:extLst>
              <c:f>('Aastate võrdlus'!$J$6:$J$13,'Aastate võrdlus'!$J$15:$J$17,'Aastate võrdlus'!$J$19:$J$21,'Aastate võrdlus'!$J$24:$J$25)</c:f>
              <c:numCache>
                <c:formatCode>0.00%</c:formatCode>
                <c:ptCount val="16"/>
                <c:pt idx="0">
                  <c:v>0.22067901234567999</c:v>
                </c:pt>
                <c:pt idx="1">
                  <c:v>0.22097956035479999</c:v>
                </c:pt>
                <c:pt idx="2">
                  <c:v>0.18201183431953</c:v>
                </c:pt>
                <c:pt idx="3">
                  <c:v>0.22267206477733001</c:v>
                </c:pt>
                <c:pt idx="4">
                  <c:v>0.16498103666245001</c:v>
                </c:pt>
                <c:pt idx="5">
                  <c:v>0.16842105263158</c:v>
                </c:pt>
                <c:pt idx="6">
                  <c:v>0.17681391622796999</c:v>
                </c:pt>
                <c:pt idx="7">
                  <c:v>0.25</c:v>
                </c:pt>
                <c:pt idx="8">
                  <c:v>0.16205533596838001</c:v>
                </c:pt>
                <c:pt idx="9">
                  <c:v>0.22529644268775001</c:v>
                </c:pt>
                <c:pt idx="10">
                  <c:v>0.16718266253870001</c:v>
                </c:pt>
                <c:pt idx="11">
                  <c:v>0.25121951219512001</c:v>
                </c:pt>
                <c:pt idx="12">
                  <c:v>0.18260869565217</c:v>
                </c:pt>
                <c:pt idx="13">
                  <c:v>0.17659137577001999</c:v>
                </c:pt>
                <c:pt idx="14">
                  <c:v>0.18548387096773999</c:v>
                </c:pt>
                <c:pt idx="15">
                  <c:v>0.19436504695793999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8BD5-47FB-A0FD-E8EC262D296C}"/>
            </c:ext>
          </c:extLst>
        </c:ser>
        <c:ser>
          <c:idx val="2"/>
          <c:order val="3"/>
          <c:tx>
            <c:v>2018 HVA keskmine</c:v>
          </c:tx>
          <c:spPr>
            <a:ln>
              <a:solidFill>
                <a:schemeClr val="accent4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Aruandesse2019!$A$5:$B$26</c15:sqref>
                  </c15:fullRef>
                </c:ext>
              </c:extLst>
              <c:f>(Aruandesse2019!$A$7:$B$14,Aruandesse2019!$A$16:$B$18,Aruandesse2019!$A$20:$B$22,Aruandesse2019!$A$25:$B$26)</c:f>
              <c:multiLvlStrCache>
                <c:ptCount val="16"/>
                <c:lvl>
                  <c:pt idx="0">
                    <c:v>Tartu Ülikooli Kliinikum</c:v>
                  </c:pt>
                  <c:pt idx="1">
                    <c:v>PiirkH</c:v>
                  </c:pt>
                  <c:pt idx="2">
                    <c:v>Ida-Tallinna Keskhaigla</c:v>
                  </c:pt>
                  <c:pt idx="3">
                    <c:v>Ida-Viru Keskhaigla</c:v>
                  </c:pt>
                  <c:pt idx="4">
                    <c:v>Lääne-Tallinna Keskhaigla</c:v>
                  </c:pt>
                  <c:pt idx="5">
                    <c:v>Pärnu Haigla</c:v>
                  </c:pt>
                  <c:pt idx="6">
                    <c:v>KeskH</c:v>
                  </c:pt>
                  <c:pt idx="7">
                    <c:v>Hiiumaa Haigla</c:v>
                  </c:pt>
                  <c:pt idx="8">
                    <c:v>Järvamaa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Narva Haigla</c:v>
                  </c:pt>
                  <c:pt idx="12">
                    <c:v>Põlva Haigla</c:v>
                  </c:pt>
                  <c:pt idx="13">
                    <c:v>Rakvere Haigla</c:v>
                  </c:pt>
                  <c:pt idx="14">
                    <c:v>Viljandi Haigla</c:v>
                  </c:pt>
                  <c:pt idx="15">
                    <c:v>ÜldH</c:v>
                  </c:pt>
                </c:lvl>
                <c:lvl>
                  <c:pt idx="2">
                    <c:v>Keskhaiglad</c:v>
                  </c:pt>
                  <c:pt idx="7">
                    <c:v>Üldhaiglad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'Aastate võrdlus'!$L$4:$L$26</c15:sqref>
                  </c15:fullRef>
                </c:ext>
              </c:extLst>
              <c:f>('Aastate võrdlus'!$L$6:$L$13,'Aastate võrdlus'!$L$15:$L$17,'Aastate võrdlus'!$L$19:$L$21,'Aastate võrdlus'!$L$24:$L$25)</c:f>
              <c:numCache>
                <c:formatCode>0%</c:formatCode>
                <c:ptCount val="16"/>
                <c:pt idx="0">
                  <c:v>0.18824383164006001</c:v>
                </c:pt>
                <c:pt idx="1">
                  <c:v>0.18824383164006001</c:v>
                </c:pt>
                <c:pt idx="2">
                  <c:v>0.18824383164006001</c:v>
                </c:pt>
                <c:pt idx="3">
                  <c:v>0.18824383164006001</c:v>
                </c:pt>
                <c:pt idx="4">
                  <c:v>0.18824383164006001</c:v>
                </c:pt>
                <c:pt idx="5">
                  <c:v>0.18824383164006001</c:v>
                </c:pt>
                <c:pt idx="6">
                  <c:v>0.18824383164006001</c:v>
                </c:pt>
                <c:pt idx="7">
                  <c:v>0.18824383164006001</c:v>
                </c:pt>
                <c:pt idx="8">
                  <c:v>0.18824383164006001</c:v>
                </c:pt>
                <c:pt idx="9">
                  <c:v>0.18824383164006001</c:v>
                </c:pt>
                <c:pt idx="10">
                  <c:v>0.18824383164006001</c:v>
                </c:pt>
                <c:pt idx="11">
                  <c:v>0.18824383164006001</c:v>
                </c:pt>
                <c:pt idx="12">
                  <c:v>0.18824383164006001</c:v>
                </c:pt>
                <c:pt idx="13">
                  <c:v>0.18824383164006001</c:v>
                </c:pt>
                <c:pt idx="14">
                  <c:v>0.18824383164006001</c:v>
                </c:pt>
                <c:pt idx="15">
                  <c:v>0.18824383164006001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BD5-47FB-A0FD-E8EC262D2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907311"/>
        <c:axId val="1"/>
      </c:lineChart>
      <c:catAx>
        <c:axId val="98390731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>
              <a:noFill/>
            </a:ln>
          </c:spPr>
        </c:majorGridlines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983907311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2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3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3.2589568320700202E-2"/>
          <c:y val="0.89424453342649579"/>
          <c:w val="0.94278415436510321"/>
          <c:h val="8.6082609980919628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11</xdr:col>
      <xdr:colOff>9525</xdr:colOff>
      <xdr:row>20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14BBD6B-2C29-4A1E-809A-1379646244B0}"/>
            </a:ext>
          </a:extLst>
        </xdr:cNvPr>
        <xdr:cNvSpPr txBox="1"/>
      </xdr:nvSpPr>
      <xdr:spPr>
        <a:xfrm>
          <a:off x="1" y="0"/>
          <a:ext cx="6715124" cy="3810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Indikaator 6. MITTERISKIRÜHMA KEISRILÕIGETE OSAKAAL 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 </a:t>
          </a:r>
          <a:endParaRPr kumimoji="0" lang="et-EE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Nimetus</a:t>
          </a:r>
          <a:endParaRPr kumimoji="0" lang="et-EE" sz="1200" b="0" i="0" u="none" strike="noStrike" kern="0" cap="none" spc="0" normalizeH="0" baseline="0" noProof="0">
            <a:ln>
              <a:noFill/>
            </a:ln>
            <a:solidFill>
              <a:srgbClr val="1C5394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Keisrilõigete osakaal sündidest (v.a riskirühmade keisrilõiked). 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60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Andmed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60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Arve periood: 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arve esitatud Eesti Haigekassa 2019. aasta kuluperioodi.</a:t>
          </a: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sng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Teenuse tüüp: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 statsionaarne</a:t>
          </a: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Teenuse kood:</a:t>
          </a:r>
        </a:p>
        <a:p>
          <a:pPr marL="457200" marR="0" lvl="1" indent="0" defTabSz="91440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1M2106 (keisrilõige)</a:t>
          </a:r>
          <a:b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</a:b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2291K (erakorralise keisrilõikega lõppev füsioloogiline sünnitus), 2290K (füsioloogiline sünnitus).</a:t>
          </a: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t-EE" sz="12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Sisaldab 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nii kindlustatud kui ka kindlustamata isikute raviarveid.</a:t>
          </a: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Välja arvatud riskirühmade RHK-10 koodid: O30 (O30.0; O30.1; O30.2; O30.8; O30.9); O31.1; O32.1; O32.2; O32.3; O32.5; O36.4; O60; O63.2; O64.5; O66.1; O75.6; O81; P01.5; Z37.1; Z37.2; Z37.3; ;Z37.4; Z37.5; Z37.6; Z37.7.</a:t>
          </a:r>
          <a:endParaRPr kumimoji="0" lang="et-EE" sz="12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60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Kaasati kõik vanuserühmad. </a:t>
          </a:r>
        </a:p>
        <a:p>
          <a:pPr marL="0" marR="0" lvl="0" indent="0" defTabSz="914400" eaLnBrk="1" fontAlgn="auto" latinLnBrk="0" hangingPunct="1">
            <a:lnSpc>
              <a:spcPts val="1100"/>
            </a:lnSpc>
            <a:spcBef>
              <a:spcPts val="60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et-EE" sz="1200" b="1" i="0" u="none" strike="noStrike" kern="0" cap="none" spc="0" normalizeH="0" baseline="0" noProof="0">
              <a:ln>
                <a:noFill/>
              </a:ln>
              <a:solidFill>
                <a:srgbClr val="1C5394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Faili kirjeldus</a:t>
          </a:r>
          <a:endParaRPr kumimoji="0" lang="et-EE" sz="1200" b="0" i="0" u="none" strike="noStrike" kern="0" cap="none" spc="0" normalizeH="0" baseline="0" noProof="0">
            <a:ln>
              <a:noFill/>
            </a:ln>
            <a:solidFill>
              <a:srgbClr val="1C5394"/>
            </a:solidFill>
            <a:effectLst/>
            <a:uLnTx/>
            <a:uFillTx/>
            <a:latin typeface="Times New Roman" pitchFamily="18" charset="0"/>
            <a:ea typeface="+mn-ea"/>
            <a:cs typeface="Times New Roman" pitchFamily="18" charset="0"/>
          </a:endParaRPr>
        </a:p>
        <a:p>
          <a:pPr marL="0" marR="0" lvl="0" indent="0" defTabSz="914400" eaLnBrk="1" fontAlgn="auto" latinLnBrk="0" hangingPunct="1">
            <a:lnSpc>
              <a:spcPts val="1200"/>
            </a:lnSpc>
            <a:spcBef>
              <a:spcPts val="60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Lehel </a:t>
          </a:r>
          <a:r>
            <a:rPr kumimoji="0" lang="et-EE" sz="12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"Aruandesse" </a:t>
          </a:r>
          <a:r>
            <a:rPr kumimoji="0" lang="et-EE" sz="12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Times New Roman" pitchFamily="18" charset="0"/>
              <a:ea typeface="+mn-ea"/>
              <a:cs typeface="Times New Roman" pitchFamily="18" charset="0"/>
            </a:rPr>
            <a:t>on aruandes oleva indikaatori joonis koos andmetega.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471380</xdr:colOff>
      <xdr:row>2</xdr:row>
      <xdr:rowOff>17780</xdr:rowOff>
    </xdr:from>
    <xdr:to>
      <xdr:col>19</xdr:col>
      <xdr:colOff>128481</xdr:colOff>
      <xdr:row>28</xdr:row>
      <xdr:rowOff>20744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B276E8F-A017-49BB-B658-EAB45C5B09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haigekassa.ee/sites/default/files/indikaatorid/Keisril&#245;igete_osakaal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a\yldine\P_ravikindlustushyvitised\P11_tervishoiukvaliteet\7_Andmed_analuusid\haiglate_tegevusaruanne_kontsepts\Tagasiside_aruanne_2017\Indikaatorid\Usaldusvahemikud\3a_p&#228;evakirurgia_osakaal_herniotoom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 2018"/>
      <sheetName val="Aruandesse 2018"/>
      <sheetName val="Kirjeldus 2017"/>
      <sheetName val="Aastate võrdlus"/>
    </sheetNames>
    <sheetDataSet>
      <sheetData sheetId="0"/>
      <sheetData sheetId="1">
        <row r="5">
          <cell r="E5">
            <v>1</v>
          </cell>
        </row>
        <row r="6">
          <cell r="E6" t="str">
            <v>–</v>
          </cell>
        </row>
        <row r="7">
          <cell r="E7">
            <v>0.22067901234567999</v>
          </cell>
        </row>
        <row r="8">
          <cell r="E8">
            <v>0.22097956035479999</v>
          </cell>
        </row>
        <row r="9">
          <cell r="E9">
            <v>0.18201183431953</v>
          </cell>
        </row>
        <row r="10">
          <cell r="E10">
            <v>0.22267206477733001</v>
          </cell>
        </row>
        <row r="11">
          <cell r="E11">
            <v>0.1650331963326</v>
          </cell>
        </row>
        <row r="12">
          <cell r="E12">
            <v>0.16842105263158</v>
          </cell>
        </row>
        <row r="13">
          <cell r="E13">
            <v>0.17681391622796999</v>
          </cell>
        </row>
        <row r="14">
          <cell r="E14">
            <v>0.25</v>
          </cell>
        </row>
        <row r="15">
          <cell r="E15" t="str">
            <v>–</v>
          </cell>
        </row>
        <row r="16">
          <cell r="E16">
            <v>0.16205533596838001</v>
          </cell>
        </row>
        <row r="17">
          <cell r="E17">
            <v>0.22529644268775001</v>
          </cell>
        </row>
        <row r="18">
          <cell r="E18">
            <v>0.18556701030927999</v>
          </cell>
        </row>
        <row r="19">
          <cell r="E19" t="str">
            <v>–</v>
          </cell>
        </row>
        <row r="20">
          <cell r="E20">
            <v>0.25121951219512001</v>
          </cell>
        </row>
        <row r="21">
          <cell r="E21">
            <v>0.18260869565217</v>
          </cell>
        </row>
        <row r="22">
          <cell r="E22">
            <v>0.17659137577001999</v>
          </cell>
        </row>
        <row r="23">
          <cell r="E23" t="str">
            <v>–</v>
          </cell>
        </row>
        <row r="24">
          <cell r="E24">
            <v>0.15384615384615</v>
          </cell>
        </row>
        <row r="25">
          <cell r="E25">
            <v>0.18548387096773999</v>
          </cell>
        </row>
        <row r="26">
          <cell r="E26">
            <v>0.19701986754966999</v>
          </cell>
        </row>
        <row r="28">
          <cell r="E28">
            <v>0.18872317206257</v>
          </cell>
        </row>
      </sheetData>
      <sheetData sheetId="2"/>
      <sheetData sheetId="3">
        <row r="3">
          <cell r="I3" t="str">
            <v>2017. a keisrilõigete osakaal (v.a riskirühmade keisrilõiked)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rjeldus"/>
      <sheetName val="Aruandesse"/>
      <sheetName val="Andmed_detailsem"/>
      <sheetName val="3a võrdlus"/>
    </sheetNames>
    <sheetDataSet>
      <sheetData sheetId="0" refreshError="1"/>
      <sheetData sheetId="1">
        <row r="4">
          <cell r="C4">
            <v>0.61538461538461542</v>
          </cell>
        </row>
        <row r="5">
          <cell r="C5">
            <v>0</v>
          </cell>
        </row>
        <row r="6">
          <cell r="C6">
            <v>0.51196172248803828</v>
          </cell>
        </row>
        <row r="7">
          <cell r="C7">
            <v>0.56000000000000005</v>
          </cell>
        </row>
        <row r="8">
          <cell r="C8">
            <v>0.64684014869888473</v>
          </cell>
        </row>
        <row r="9">
          <cell r="C9">
            <v>0.51851851851851849</v>
          </cell>
        </row>
        <row r="10">
          <cell r="C10">
            <v>0.20202020202020202</v>
          </cell>
        </row>
        <row r="11">
          <cell r="C11">
            <v>9.3220338983050849E-2</v>
          </cell>
        </row>
        <row r="12">
          <cell r="C12">
            <v>0.38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0.15094339622641509</v>
          </cell>
        </row>
        <row r="16">
          <cell r="C16">
            <v>0</v>
          </cell>
        </row>
        <row r="17">
          <cell r="C17">
            <v>0.52500000000000002</v>
          </cell>
        </row>
        <row r="18">
          <cell r="C18">
            <v>0</v>
          </cell>
        </row>
        <row r="19">
          <cell r="C19">
            <v>1.3888888888888888E-2</v>
          </cell>
        </row>
        <row r="20">
          <cell r="C20">
            <v>0.94871794871794868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0.94736842105263153</v>
          </cell>
        </row>
        <row r="24">
          <cell r="C24">
            <v>0.53125</v>
          </cell>
        </row>
        <row r="25">
          <cell r="C25">
            <v>0.28000000000000003</v>
          </cell>
        </row>
        <row r="26">
          <cell r="C26">
            <v>0.39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9:A22"/>
  <sheetViews>
    <sheetView tabSelected="1" workbookViewId="0">
      <selection activeCell="H29" sqref="H29"/>
    </sheetView>
  </sheetViews>
  <sheetFormatPr defaultRowHeight="15" x14ac:dyDescent="0.25"/>
  <sheetData>
    <row r="19" spans="1:1" x14ac:dyDescent="0.25">
      <c r="A19" s="1"/>
    </row>
    <row r="20" spans="1:1" x14ac:dyDescent="0.25">
      <c r="A20" s="2"/>
    </row>
    <row r="21" spans="1:1" x14ac:dyDescent="0.25">
      <c r="A21" s="1"/>
    </row>
    <row r="22" spans="1:1" x14ac:dyDescent="0.25">
      <c r="A22" s="2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5EE29-EA11-41B1-B11D-05E8CAC2252C}">
  <dimension ref="A1:L118"/>
  <sheetViews>
    <sheetView zoomScaleNormal="100" workbookViewId="0">
      <selection activeCell="B27" sqref="B27"/>
    </sheetView>
  </sheetViews>
  <sheetFormatPr defaultRowHeight="15" x14ac:dyDescent="0.25"/>
  <cols>
    <col min="1" max="1" width="14.7109375" style="4" customWidth="1"/>
    <col min="2" max="2" width="26.140625" customWidth="1"/>
    <col min="3" max="4" width="16.140625" customWidth="1"/>
    <col min="5" max="5" width="16.140625" bestFit="1" customWidth="1"/>
    <col min="6" max="6" width="15.28515625" customWidth="1"/>
    <col min="10" max="10" width="8.5703125" customWidth="1"/>
    <col min="245" max="245" width="19.85546875" bestFit="1" customWidth="1"/>
    <col min="247" max="248" width="12.85546875" customWidth="1"/>
    <col min="249" max="249" width="15.42578125" bestFit="1" customWidth="1"/>
    <col min="501" max="501" width="19.85546875" bestFit="1" customWidth="1"/>
    <col min="503" max="504" width="12.85546875" customWidth="1"/>
    <col min="505" max="505" width="15.42578125" bestFit="1" customWidth="1"/>
    <col min="757" max="757" width="19.85546875" bestFit="1" customWidth="1"/>
    <col min="759" max="760" width="12.85546875" customWidth="1"/>
    <col min="761" max="761" width="15.42578125" bestFit="1" customWidth="1"/>
    <col min="1013" max="1013" width="19.85546875" bestFit="1" customWidth="1"/>
    <col min="1015" max="1016" width="12.85546875" customWidth="1"/>
    <col min="1017" max="1017" width="15.42578125" bestFit="1" customWidth="1"/>
    <col min="1269" max="1269" width="19.85546875" bestFit="1" customWidth="1"/>
    <col min="1271" max="1272" width="12.85546875" customWidth="1"/>
    <col min="1273" max="1273" width="15.42578125" bestFit="1" customWidth="1"/>
    <col min="1525" max="1525" width="19.85546875" bestFit="1" customWidth="1"/>
    <col min="1527" max="1528" width="12.85546875" customWidth="1"/>
    <col min="1529" max="1529" width="15.42578125" bestFit="1" customWidth="1"/>
    <col min="1781" max="1781" width="19.85546875" bestFit="1" customWidth="1"/>
    <col min="1783" max="1784" width="12.85546875" customWidth="1"/>
    <col min="1785" max="1785" width="15.42578125" bestFit="1" customWidth="1"/>
    <col min="2037" max="2037" width="19.85546875" bestFit="1" customWidth="1"/>
    <col min="2039" max="2040" width="12.85546875" customWidth="1"/>
    <col min="2041" max="2041" width="15.42578125" bestFit="1" customWidth="1"/>
    <col min="2293" max="2293" width="19.85546875" bestFit="1" customWidth="1"/>
    <col min="2295" max="2296" width="12.85546875" customWidth="1"/>
    <col min="2297" max="2297" width="15.42578125" bestFit="1" customWidth="1"/>
    <col min="2549" max="2549" width="19.85546875" bestFit="1" customWidth="1"/>
    <col min="2551" max="2552" width="12.85546875" customWidth="1"/>
    <col min="2553" max="2553" width="15.42578125" bestFit="1" customWidth="1"/>
    <col min="2805" max="2805" width="19.85546875" bestFit="1" customWidth="1"/>
    <col min="2807" max="2808" width="12.85546875" customWidth="1"/>
    <col min="2809" max="2809" width="15.42578125" bestFit="1" customWidth="1"/>
    <col min="3061" max="3061" width="19.85546875" bestFit="1" customWidth="1"/>
    <col min="3063" max="3064" width="12.85546875" customWidth="1"/>
    <col min="3065" max="3065" width="15.42578125" bestFit="1" customWidth="1"/>
    <col min="3317" max="3317" width="19.85546875" bestFit="1" customWidth="1"/>
    <col min="3319" max="3320" width="12.85546875" customWidth="1"/>
    <col min="3321" max="3321" width="15.42578125" bestFit="1" customWidth="1"/>
    <col min="3573" max="3573" width="19.85546875" bestFit="1" customWidth="1"/>
    <col min="3575" max="3576" width="12.85546875" customWidth="1"/>
    <col min="3577" max="3577" width="15.42578125" bestFit="1" customWidth="1"/>
    <col min="3829" max="3829" width="19.85546875" bestFit="1" customWidth="1"/>
    <col min="3831" max="3832" width="12.85546875" customWidth="1"/>
    <col min="3833" max="3833" width="15.42578125" bestFit="1" customWidth="1"/>
    <col min="4085" max="4085" width="19.85546875" bestFit="1" customWidth="1"/>
    <col min="4087" max="4088" width="12.85546875" customWidth="1"/>
    <col min="4089" max="4089" width="15.42578125" bestFit="1" customWidth="1"/>
    <col min="4341" max="4341" width="19.85546875" bestFit="1" customWidth="1"/>
    <col min="4343" max="4344" width="12.85546875" customWidth="1"/>
    <col min="4345" max="4345" width="15.42578125" bestFit="1" customWidth="1"/>
    <col min="4597" max="4597" width="19.85546875" bestFit="1" customWidth="1"/>
    <col min="4599" max="4600" width="12.85546875" customWidth="1"/>
    <col min="4601" max="4601" width="15.42578125" bestFit="1" customWidth="1"/>
    <col min="4853" max="4853" width="19.85546875" bestFit="1" customWidth="1"/>
    <col min="4855" max="4856" width="12.85546875" customWidth="1"/>
    <col min="4857" max="4857" width="15.42578125" bestFit="1" customWidth="1"/>
    <col min="5109" max="5109" width="19.85546875" bestFit="1" customWidth="1"/>
    <col min="5111" max="5112" width="12.85546875" customWidth="1"/>
    <col min="5113" max="5113" width="15.42578125" bestFit="1" customWidth="1"/>
    <col min="5365" max="5365" width="19.85546875" bestFit="1" customWidth="1"/>
    <col min="5367" max="5368" width="12.85546875" customWidth="1"/>
    <col min="5369" max="5369" width="15.42578125" bestFit="1" customWidth="1"/>
    <col min="5621" max="5621" width="19.85546875" bestFit="1" customWidth="1"/>
    <col min="5623" max="5624" width="12.85546875" customWidth="1"/>
    <col min="5625" max="5625" width="15.42578125" bestFit="1" customWidth="1"/>
    <col min="5877" max="5877" width="19.85546875" bestFit="1" customWidth="1"/>
    <col min="5879" max="5880" width="12.85546875" customWidth="1"/>
    <col min="5881" max="5881" width="15.42578125" bestFit="1" customWidth="1"/>
    <col min="6133" max="6133" width="19.85546875" bestFit="1" customWidth="1"/>
    <col min="6135" max="6136" width="12.85546875" customWidth="1"/>
    <col min="6137" max="6137" width="15.42578125" bestFit="1" customWidth="1"/>
    <col min="6389" max="6389" width="19.85546875" bestFit="1" customWidth="1"/>
    <col min="6391" max="6392" width="12.85546875" customWidth="1"/>
    <col min="6393" max="6393" width="15.42578125" bestFit="1" customWidth="1"/>
    <col min="6645" max="6645" width="19.85546875" bestFit="1" customWidth="1"/>
    <col min="6647" max="6648" width="12.85546875" customWidth="1"/>
    <col min="6649" max="6649" width="15.42578125" bestFit="1" customWidth="1"/>
    <col min="6901" max="6901" width="19.85546875" bestFit="1" customWidth="1"/>
    <col min="6903" max="6904" width="12.85546875" customWidth="1"/>
    <col min="6905" max="6905" width="15.42578125" bestFit="1" customWidth="1"/>
    <col min="7157" max="7157" width="19.85546875" bestFit="1" customWidth="1"/>
    <col min="7159" max="7160" width="12.85546875" customWidth="1"/>
    <col min="7161" max="7161" width="15.42578125" bestFit="1" customWidth="1"/>
    <col min="7413" max="7413" width="19.85546875" bestFit="1" customWidth="1"/>
    <col min="7415" max="7416" width="12.85546875" customWidth="1"/>
    <col min="7417" max="7417" width="15.42578125" bestFit="1" customWidth="1"/>
    <col min="7669" max="7669" width="19.85546875" bestFit="1" customWidth="1"/>
    <col min="7671" max="7672" width="12.85546875" customWidth="1"/>
    <col min="7673" max="7673" width="15.42578125" bestFit="1" customWidth="1"/>
    <col min="7925" max="7925" width="19.85546875" bestFit="1" customWidth="1"/>
    <col min="7927" max="7928" width="12.85546875" customWidth="1"/>
    <col min="7929" max="7929" width="15.42578125" bestFit="1" customWidth="1"/>
    <col min="8181" max="8181" width="19.85546875" bestFit="1" customWidth="1"/>
    <col min="8183" max="8184" width="12.85546875" customWidth="1"/>
    <col min="8185" max="8185" width="15.42578125" bestFit="1" customWidth="1"/>
    <col min="8437" max="8437" width="19.85546875" bestFit="1" customWidth="1"/>
    <col min="8439" max="8440" width="12.85546875" customWidth="1"/>
    <col min="8441" max="8441" width="15.42578125" bestFit="1" customWidth="1"/>
    <col min="8693" max="8693" width="19.85546875" bestFit="1" customWidth="1"/>
    <col min="8695" max="8696" width="12.85546875" customWidth="1"/>
    <col min="8697" max="8697" width="15.42578125" bestFit="1" customWidth="1"/>
    <col min="8949" max="8949" width="19.85546875" bestFit="1" customWidth="1"/>
    <col min="8951" max="8952" width="12.85546875" customWidth="1"/>
    <col min="8953" max="8953" width="15.42578125" bestFit="1" customWidth="1"/>
    <col min="9205" max="9205" width="19.85546875" bestFit="1" customWidth="1"/>
    <col min="9207" max="9208" width="12.85546875" customWidth="1"/>
    <col min="9209" max="9209" width="15.42578125" bestFit="1" customWidth="1"/>
    <col min="9461" max="9461" width="19.85546875" bestFit="1" customWidth="1"/>
    <col min="9463" max="9464" width="12.85546875" customWidth="1"/>
    <col min="9465" max="9465" width="15.42578125" bestFit="1" customWidth="1"/>
    <col min="9717" max="9717" width="19.85546875" bestFit="1" customWidth="1"/>
    <col min="9719" max="9720" width="12.85546875" customWidth="1"/>
    <col min="9721" max="9721" width="15.42578125" bestFit="1" customWidth="1"/>
    <col min="9973" max="9973" width="19.85546875" bestFit="1" customWidth="1"/>
    <col min="9975" max="9976" width="12.85546875" customWidth="1"/>
    <col min="9977" max="9977" width="15.42578125" bestFit="1" customWidth="1"/>
    <col min="10229" max="10229" width="19.85546875" bestFit="1" customWidth="1"/>
    <col min="10231" max="10232" width="12.85546875" customWidth="1"/>
    <col min="10233" max="10233" width="15.42578125" bestFit="1" customWidth="1"/>
    <col min="10485" max="10485" width="19.85546875" bestFit="1" customWidth="1"/>
    <col min="10487" max="10488" width="12.85546875" customWidth="1"/>
    <col min="10489" max="10489" width="15.42578125" bestFit="1" customWidth="1"/>
    <col min="10741" max="10741" width="19.85546875" bestFit="1" customWidth="1"/>
    <col min="10743" max="10744" width="12.85546875" customWidth="1"/>
    <col min="10745" max="10745" width="15.42578125" bestFit="1" customWidth="1"/>
    <col min="10997" max="10997" width="19.85546875" bestFit="1" customWidth="1"/>
    <col min="10999" max="11000" width="12.85546875" customWidth="1"/>
    <col min="11001" max="11001" width="15.42578125" bestFit="1" customWidth="1"/>
    <col min="11253" max="11253" width="19.85546875" bestFit="1" customWidth="1"/>
    <col min="11255" max="11256" width="12.85546875" customWidth="1"/>
    <col min="11257" max="11257" width="15.42578125" bestFit="1" customWidth="1"/>
    <col min="11509" max="11509" width="19.85546875" bestFit="1" customWidth="1"/>
    <col min="11511" max="11512" width="12.85546875" customWidth="1"/>
    <col min="11513" max="11513" width="15.42578125" bestFit="1" customWidth="1"/>
    <col min="11765" max="11765" width="19.85546875" bestFit="1" customWidth="1"/>
    <col min="11767" max="11768" width="12.85546875" customWidth="1"/>
    <col min="11769" max="11769" width="15.42578125" bestFit="1" customWidth="1"/>
    <col min="12021" max="12021" width="19.85546875" bestFit="1" customWidth="1"/>
    <col min="12023" max="12024" width="12.85546875" customWidth="1"/>
    <col min="12025" max="12025" width="15.42578125" bestFit="1" customWidth="1"/>
    <col min="12277" max="12277" width="19.85546875" bestFit="1" customWidth="1"/>
    <col min="12279" max="12280" width="12.85546875" customWidth="1"/>
    <col min="12281" max="12281" width="15.42578125" bestFit="1" customWidth="1"/>
    <col min="12533" max="12533" width="19.85546875" bestFit="1" customWidth="1"/>
    <col min="12535" max="12536" width="12.85546875" customWidth="1"/>
    <col min="12537" max="12537" width="15.42578125" bestFit="1" customWidth="1"/>
    <col min="12789" max="12789" width="19.85546875" bestFit="1" customWidth="1"/>
    <col min="12791" max="12792" width="12.85546875" customWidth="1"/>
    <col min="12793" max="12793" width="15.42578125" bestFit="1" customWidth="1"/>
    <col min="13045" max="13045" width="19.85546875" bestFit="1" customWidth="1"/>
    <col min="13047" max="13048" width="12.85546875" customWidth="1"/>
    <col min="13049" max="13049" width="15.42578125" bestFit="1" customWidth="1"/>
    <col min="13301" max="13301" width="19.85546875" bestFit="1" customWidth="1"/>
    <col min="13303" max="13304" width="12.85546875" customWidth="1"/>
    <col min="13305" max="13305" width="15.42578125" bestFit="1" customWidth="1"/>
    <col min="13557" max="13557" width="19.85546875" bestFit="1" customWidth="1"/>
    <col min="13559" max="13560" width="12.85546875" customWidth="1"/>
    <col min="13561" max="13561" width="15.42578125" bestFit="1" customWidth="1"/>
    <col min="13813" max="13813" width="19.85546875" bestFit="1" customWidth="1"/>
    <col min="13815" max="13816" width="12.85546875" customWidth="1"/>
    <col min="13817" max="13817" width="15.42578125" bestFit="1" customWidth="1"/>
    <col min="14069" max="14069" width="19.85546875" bestFit="1" customWidth="1"/>
    <col min="14071" max="14072" width="12.85546875" customWidth="1"/>
    <col min="14073" max="14073" width="15.42578125" bestFit="1" customWidth="1"/>
    <col min="14325" max="14325" width="19.85546875" bestFit="1" customWidth="1"/>
    <col min="14327" max="14328" width="12.85546875" customWidth="1"/>
    <col min="14329" max="14329" width="15.42578125" bestFit="1" customWidth="1"/>
    <col min="14581" max="14581" width="19.85546875" bestFit="1" customWidth="1"/>
    <col min="14583" max="14584" width="12.85546875" customWidth="1"/>
    <col min="14585" max="14585" width="15.42578125" bestFit="1" customWidth="1"/>
    <col min="14837" max="14837" width="19.85546875" bestFit="1" customWidth="1"/>
    <col min="14839" max="14840" width="12.85546875" customWidth="1"/>
    <col min="14841" max="14841" width="15.42578125" bestFit="1" customWidth="1"/>
    <col min="15093" max="15093" width="19.85546875" bestFit="1" customWidth="1"/>
    <col min="15095" max="15096" width="12.85546875" customWidth="1"/>
    <col min="15097" max="15097" width="15.42578125" bestFit="1" customWidth="1"/>
    <col min="15349" max="15349" width="19.85546875" bestFit="1" customWidth="1"/>
    <col min="15351" max="15352" width="12.85546875" customWidth="1"/>
    <col min="15353" max="15353" width="15.42578125" bestFit="1" customWidth="1"/>
    <col min="15605" max="15605" width="19.85546875" bestFit="1" customWidth="1"/>
    <col min="15607" max="15608" width="12.85546875" customWidth="1"/>
    <col min="15609" max="15609" width="15.42578125" bestFit="1" customWidth="1"/>
    <col min="15861" max="15861" width="19.85546875" bestFit="1" customWidth="1"/>
    <col min="15863" max="15864" width="12.85546875" customWidth="1"/>
    <col min="15865" max="15865" width="15.42578125" bestFit="1" customWidth="1"/>
    <col min="16117" max="16117" width="19.85546875" bestFit="1" customWidth="1"/>
    <col min="16119" max="16120" width="12.85546875" customWidth="1"/>
    <col min="16121" max="16121" width="15.42578125" bestFit="1" customWidth="1"/>
  </cols>
  <sheetData>
    <row r="1" spans="1:12" x14ac:dyDescent="0.25">
      <c r="A1" s="3" t="s">
        <v>30</v>
      </c>
    </row>
    <row r="2" spans="1:12" ht="14.25" customHeight="1" x14ac:dyDescent="0.25"/>
    <row r="3" spans="1:12" x14ac:dyDescent="0.25">
      <c r="A3" s="5" t="s">
        <v>31</v>
      </c>
    </row>
    <row r="4" spans="1:12" ht="78.75" customHeight="1" x14ac:dyDescent="0.25">
      <c r="A4" s="50" t="s">
        <v>32</v>
      </c>
      <c r="B4" s="50" t="s">
        <v>33</v>
      </c>
      <c r="C4" s="49" t="s">
        <v>73</v>
      </c>
      <c r="D4" s="49" t="s">
        <v>74</v>
      </c>
      <c r="E4" s="49" t="s">
        <v>75</v>
      </c>
      <c r="F4" s="6" t="s">
        <v>1</v>
      </c>
      <c r="G4" s="13"/>
      <c r="H4" s="13"/>
      <c r="I4" s="54" t="s">
        <v>2</v>
      </c>
      <c r="J4" s="54" t="s">
        <v>3</v>
      </c>
      <c r="K4" s="54" t="s">
        <v>4</v>
      </c>
      <c r="L4" s="54" t="s">
        <v>5</v>
      </c>
    </row>
    <row r="5" spans="1:12" x14ac:dyDescent="0.25">
      <c r="A5" s="58" t="s">
        <v>34</v>
      </c>
      <c r="B5" s="48" t="s">
        <v>50</v>
      </c>
      <c r="C5" s="47">
        <v>0</v>
      </c>
      <c r="D5" s="47">
        <v>0</v>
      </c>
      <c r="E5" s="44" t="s">
        <v>76</v>
      </c>
      <c r="F5" s="7" t="s">
        <v>76</v>
      </c>
      <c r="G5" s="55">
        <f>$E$28</f>
        <v>0.18346997562597001</v>
      </c>
      <c r="H5" s="13"/>
      <c r="I5" s="56" t="e">
        <f>(((2*C5*(D5/C5))+3.841443202-(1.95996*SQRT(3.841443202+(4*C5*(D5/C5)*(1-(D5/C5))))))/(2*(C5+3.841443202)))</f>
        <v>#DIV/0!</v>
      </c>
      <c r="J5" s="56" t="e">
        <f>(((2*C5*(D5/C5))+3.841443202+(1.95996*SQRT(3.841443202+(4*C5*(D5/C5)*(1-(D5/C5))))))/(2*(C5+3.841443202)))</f>
        <v>#DIV/0!</v>
      </c>
      <c r="K5" s="14" t="e">
        <f t="shared" ref="K5:K28" si="0">E5-I5</f>
        <v>#VALUE!</v>
      </c>
      <c r="L5" s="14" t="e">
        <f t="shared" ref="L5:L28" si="1">J5-E5</f>
        <v>#DIV/0!</v>
      </c>
    </row>
    <row r="6" spans="1:12" ht="14.25" customHeight="1" x14ac:dyDescent="0.25">
      <c r="A6" s="58"/>
      <c r="B6" s="45" t="s">
        <v>51</v>
      </c>
      <c r="C6" s="47">
        <v>0</v>
      </c>
      <c r="D6" s="47">
        <v>0</v>
      </c>
      <c r="E6" s="44" t="s">
        <v>76</v>
      </c>
      <c r="F6" s="7" t="s">
        <v>76</v>
      </c>
      <c r="G6" s="55">
        <f t="shared" ref="G6:G28" si="2">$E$28</f>
        <v>0.18346997562597001</v>
      </c>
      <c r="H6" s="13"/>
      <c r="I6" s="56" t="e">
        <f t="shared" ref="I6:I28" si="3">(((2*C6*(D6/C6))+3.841443202-(1.95996*SQRT(3.841443202+(4*C6*(D6/C6)*(1-(D6/C6))))))/(2*(C6+3.841443202)))</f>
        <v>#DIV/0!</v>
      </c>
      <c r="J6" s="56" t="e">
        <f t="shared" ref="J6:J28" si="4">(((2*C6*(D6/C6))+3.841443202+(1.95996*SQRT(3.841443202+(4*C6*(D6/C6)*(1-(D6/C6))))))/(2*(C6+3.841443202)))</f>
        <v>#DIV/0!</v>
      </c>
      <c r="K6" s="14" t="e">
        <f t="shared" si="0"/>
        <v>#VALUE!</v>
      </c>
      <c r="L6" s="14" t="e">
        <f t="shared" si="1"/>
        <v>#DIV/0!</v>
      </c>
    </row>
    <row r="7" spans="1:12" x14ac:dyDescent="0.25">
      <c r="A7" s="58"/>
      <c r="B7" s="45" t="s">
        <v>37</v>
      </c>
      <c r="C7" s="47">
        <v>2651</v>
      </c>
      <c r="D7" s="47">
        <v>549.00000000000318</v>
      </c>
      <c r="E7" s="46">
        <v>0.20709166352319999</v>
      </c>
      <c r="F7" s="7" t="str">
        <f>ROUND(I7*100,0)&amp;-ROUND(J7*100,0)&amp;"%"</f>
        <v>19-22%</v>
      </c>
      <c r="G7" s="55">
        <f t="shared" si="2"/>
        <v>0.18346997562597001</v>
      </c>
      <c r="H7" s="13"/>
      <c r="I7" s="56">
        <f t="shared" si="3"/>
        <v>0.19209547364423846</v>
      </c>
      <c r="J7" s="56">
        <f t="shared" si="4"/>
        <v>0.22293550533320178</v>
      </c>
      <c r="K7" s="14">
        <f t="shared" si="0"/>
        <v>1.4996189878961536E-2</v>
      </c>
      <c r="L7" s="14">
        <f t="shared" si="1"/>
        <v>1.5843841810001785E-2</v>
      </c>
    </row>
    <row r="8" spans="1:12" x14ac:dyDescent="0.25">
      <c r="A8" s="58"/>
      <c r="B8" s="15" t="s">
        <v>77</v>
      </c>
      <c r="C8" s="8">
        <v>2651</v>
      </c>
      <c r="D8" s="15">
        <v>549.00000000000318</v>
      </c>
      <c r="E8" s="43">
        <v>0.20709166352319999</v>
      </c>
      <c r="F8" s="7" t="str">
        <f t="shared" ref="F8:F28" si="5">ROUND(I8*100,0)&amp;-ROUND(J8*100,0)&amp;"%"</f>
        <v>19-22%</v>
      </c>
      <c r="G8" s="55">
        <f t="shared" si="2"/>
        <v>0.18346997562597001</v>
      </c>
      <c r="H8" s="13"/>
      <c r="I8" s="56">
        <f t="shared" si="3"/>
        <v>0.19209547364423846</v>
      </c>
      <c r="J8" s="56">
        <f t="shared" si="4"/>
        <v>0.22293550533320178</v>
      </c>
      <c r="K8" s="14">
        <f t="shared" si="0"/>
        <v>1.4996189878961536E-2</v>
      </c>
      <c r="L8" s="14">
        <f t="shared" si="1"/>
        <v>1.5843841810001785E-2</v>
      </c>
    </row>
    <row r="9" spans="1:12" x14ac:dyDescent="0.25">
      <c r="A9" s="58" t="s">
        <v>35</v>
      </c>
      <c r="B9" s="45" t="s">
        <v>38</v>
      </c>
      <c r="C9" s="47">
        <v>4124</v>
      </c>
      <c r="D9" s="41">
        <v>800.99999999999329</v>
      </c>
      <c r="E9" s="46">
        <v>0.19422890397671999</v>
      </c>
      <c r="F9" s="7" t="str">
        <f t="shared" si="5"/>
        <v>18-21%</v>
      </c>
      <c r="G9" s="55">
        <f t="shared" si="2"/>
        <v>0.18346997562597001</v>
      </c>
      <c r="H9" s="13"/>
      <c r="I9" s="56">
        <f t="shared" si="3"/>
        <v>0.18244173966392707</v>
      </c>
      <c r="J9" s="56">
        <f t="shared" si="4"/>
        <v>0.20658518040990267</v>
      </c>
      <c r="K9" s="14">
        <f t="shared" si="0"/>
        <v>1.1787164312792919E-2</v>
      </c>
      <c r="L9" s="14">
        <f t="shared" si="1"/>
        <v>1.2356276433182684E-2</v>
      </c>
    </row>
    <row r="10" spans="1:12" x14ac:dyDescent="0.25">
      <c r="A10" s="58"/>
      <c r="B10" s="45" t="s">
        <v>39</v>
      </c>
      <c r="C10" s="47">
        <v>433</v>
      </c>
      <c r="D10" s="41">
        <v>86.000000000001094</v>
      </c>
      <c r="E10" s="46">
        <v>0.19861431870669999</v>
      </c>
      <c r="F10" s="7" t="str">
        <f t="shared" si="5"/>
        <v>16-24%</v>
      </c>
      <c r="G10" s="55">
        <f t="shared" si="2"/>
        <v>0.18346997562597001</v>
      </c>
      <c r="H10" s="13"/>
      <c r="I10" s="56">
        <f t="shared" si="3"/>
        <v>0.16375881377218257</v>
      </c>
      <c r="J10" s="56">
        <f t="shared" si="4"/>
        <v>0.23877040120591941</v>
      </c>
      <c r="K10" s="14">
        <f t="shared" si="0"/>
        <v>3.4855504934517417E-2</v>
      </c>
      <c r="L10" s="14">
        <f t="shared" si="1"/>
        <v>4.0156082499219425E-2</v>
      </c>
    </row>
    <row r="11" spans="1:12" x14ac:dyDescent="0.25">
      <c r="A11" s="58"/>
      <c r="B11" s="45" t="s">
        <v>40</v>
      </c>
      <c r="C11" s="47">
        <v>3180</v>
      </c>
      <c r="D11" s="41">
        <v>484.00000000001518</v>
      </c>
      <c r="E11" s="46">
        <v>0.15220125786163999</v>
      </c>
      <c r="F11" s="7" t="str">
        <f t="shared" si="5"/>
        <v>14-17%</v>
      </c>
      <c r="G11" s="55">
        <f t="shared" si="2"/>
        <v>0.18346997562597001</v>
      </c>
      <c r="H11" s="13"/>
      <c r="I11" s="56">
        <f t="shared" si="3"/>
        <v>0.14013635444320027</v>
      </c>
      <c r="J11" s="56">
        <f t="shared" si="4"/>
        <v>0.16510542990415286</v>
      </c>
      <c r="K11" s="14">
        <f t="shared" si="0"/>
        <v>1.2064903418439715E-2</v>
      </c>
      <c r="L11" s="14">
        <f t="shared" si="1"/>
        <v>1.2904172042512874E-2</v>
      </c>
    </row>
    <row r="12" spans="1:12" x14ac:dyDescent="0.25">
      <c r="A12" s="58"/>
      <c r="B12" s="45" t="s">
        <v>41</v>
      </c>
      <c r="C12" s="47">
        <v>820</v>
      </c>
      <c r="D12" s="41">
        <v>129.99999999999699</v>
      </c>
      <c r="E12" s="46">
        <v>0.15853658536585</v>
      </c>
      <c r="F12" s="7" t="str">
        <f t="shared" si="5"/>
        <v>14-19%</v>
      </c>
      <c r="G12" s="55">
        <f t="shared" si="2"/>
        <v>0.18346997562597001</v>
      </c>
      <c r="H12" s="13"/>
      <c r="I12" s="56">
        <f t="shared" si="3"/>
        <v>0.13513735571337124</v>
      </c>
      <c r="J12" s="56">
        <f t="shared" si="4"/>
        <v>0.18512019551703213</v>
      </c>
      <c r="K12" s="14">
        <f t="shared" si="0"/>
        <v>2.3399229652478759E-2</v>
      </c>
      <c r="L12" s="14">
        <f t="shared" si="1"/>
        <v>2.658361015118213E-2</v>
      </c>
    </row>
    <row r="13" spans="1:12" x14ac:dyDescent="0.25">
      <c r="A13" s="58"/>
      <c r="B13" s="15" t="s">
        <v>78</v>
      </c>
      <c r="C13" s="8">
        <v>8557</v>
      </c>
      <c r="D13" s="53">
        <v>1500.9999999999927</v>
      </c>
      <c r="E13" s="42">
        <v>0.17541194343812</v>
      </c>
      <c r="F13" s="17" t="str">
        <f t="shared" si="5"/>
        <v>17-18%</v>
      </c>
      <c r="G13" s="55">
        <f t="shared" si="2"/>
        <v>0.18346997562597001</v>
      </c>
      <c r="H13" s="13"/>
      <c r="I13" s="56">
        <f t="shared" si="3"/>
        <v>0.16749995002303297</v>
      </c>
      <c r="J13" s="56">
        <f t="shared" si="4"/>
        <v>0.18361523685954462</v>
      </c>
      <c r="K13" s="14">
        <f t="shared" si="0"/>
        <v>7.9119934150870264E-3</v>
      </c>
      <c r="L13" s="14">
        <f t="shared" si="1"/>
        <v>8.2032934214246178E-3</v>
      </c>
    </row>
    <row r="14" spans="1:12" x14ac:dyDescent="0.25">
      <c r="A14" s="58" t="s">
        <v>36</v>
      </c>
      <c r="B14" s="45" t="s">
        <v>42</v>
      </c>
      <c r="C14" s="47">
        <v>51</v>
      </c>
      <c r="D14" s="41">
        <v>12.00000000000006</v>
      </c>
      <c r="E14" s="46">
        <v>0.23529411764706001</v>
      </c>
      <c r="F14" s="7" t="str">
        <f t="shared" si="5"/>
        <v>14-37%</v>
      </c>
      <c r="G14" s="55">
        <f t="shared" si="2"/>
        <v>0.18346997562597001</v>
      </c>
      <c r="H14" s="13"/>
      <c r="I14" s="56">
        <f t="shared" si="3"/>
        <v>0.14004963907062895</v>
      </c>
      <c r="J14" s="56">
        <f t="shared" si="4"/>
        <v>0.36762196066190284</v>
      </c>
      <c r="K14" s="14">
        <f t="shared" si="0"/>
        <v>9.5244478576431063E-2</v>
      </c>
      <c r="L14" s="14">
        <f t="shared" si="1"/>
        <v>0.13232784301484282</v>
      </c>
    </row>
    <row r="15" spans="1:12" x14ac:dyDescent="0.25">
      <c r="A15" s="58"/>
      <c r="B15" s="45" t="s">
        <v>52</v>
      </c>
      <c r="C15" s="47">
        <v>0</v>
      </c>
      <c r="D15" s="47">
        <v>0</v>
      </c>
      <c r="E15" s="44" t="s">
        <v>76</v>
      </c>
      <c r="F15" s="7" t="s">
        <v>76</v>
      </c>
      <c r="G15" s="55">
        <f t="shared" si="2"/>
        <v>0.18346997562597001</v>
      </c>
      <c r="H15" s="13"/>
      <c r="I15" s="56" t="e">
        <f t="shared" si="3"/>
        <v>#DIV/0!</v>
      </c>
      <c r="J15" s="56" t="e">
        <f t="shared" si="4"/>
        <v>#DIV/0!</v>
      </c>
      <c r="K15" s="14" t="e">
        <f t="shared" si="0"/>
        <v>#VALUE!</v>
      </c>
      <c r="L15" s="14" t="e">
        <f t="shared" si="1"/>
        <v>#DIV/0!</v>
      </c>
    </row>
    <row r="16" spans="1:12" x14ac:dyDescent="0.25">
      <c r="A16" s="58"/>
      <c r="B16" s="45" t="s">
        <v>43</v>
      </c>
      <c r="C16" s="47">
        <v>297</v>
      </c>
      <c r="D16" s="47">
        <v>41.999999999999581</v>
      </c>
      <c r="E16" s="46">
        <v>0.14141414141413999</v>
      </c>
      <c r="F16" s="7" t="str">
        <f t="shared" si="5"/>
        <v>11-19%</v>
      </c>
      <c r="G16" s="55">
        <f t="shared" si="2"/>
        <v>0.18346997562597001</v>
      </c>
      <c r="H16" s="13"/>
      <c r="I16" s="56">
        <f t="shared" si="3"/>
        <v>0.10635294315438286</v>
      </c>
      <c r="J16" s="56">
        <f t="shared" si="4"/>
        <v>0.18563290250258674</v>
      </c>
      <c r="K16" s="14">
        <f t="shared" si="0"/>
        <v>3.5061198259757134E-2</v>
      </c>
      <c r="L16" s="14">
        <f t="shared" si="1"/>
        <v>4.4218761088446745E-2</v>
      </c>
    </row>
    <row r="17" spans="1:12" x14ac:dyDescent="0.25">
      <c r="A17" s="58"/>
      <c r="B17" s="45" t="s">
        <v>44</v>
      </c>
      <c r="C17" s="47">
        <v>263</v>
      </c>
      <c r="D17" s="47">
        <v>45.000000000000476</v>
      </c>
      <c r="E17" s="46">
        <v>0.17110266159696</v>
      </c>
      <c r="F17" s="7" t="str">
        <f t="shared" si="5"/>
        <v>13-22%</v>
      </c>
      <c r="G17" s="55">
        <f t="shared" si="2"/>
        <v>0.18346997562597001</v>
      </c>
      <c r="H17" s="13"/>
      <c r="I17" s="56">
        <f t="shared" si="3"/>
        <v>0.13040454360349013</v>
      </c>
      <c r="J17" s="56">
        <f t="shared" si="4"/>
        <v>0.22127037643868119</v>
      </c>
      <c r="K17" s="14">
        <f t="shared" si="0"/>
        <v>4.0698117993469868E-2</v>
      </c>
      <c r="L17" s="14">
        <f t="shared" si="1"/>
        <v>5.0167714841721195E-2</v>
      </c>
    </row>
    <row r="18" spans="1:12" x14ac:dyDescent="0.25">
      <c r="A18" s="58"/>
      <c r="B18" s="45" t="s">
        <v>45</v>
      </c>
      <c r="C18" s="47">
        <v>325</v>
      </c>
      <c r="D18" s="41">
        <v>68.000000000000256</v>
      </c>
      <c r="E18" s="46">
        <v>0.20923076923077</v>
      </c>
      <c r="F18" s="7" t="str">
        <f t="shared" si="5"/>
        <v>17-26%</v>
      </c>
      <c r="G18" s="55">
        <f t="shared" si="2"/>
        <v>0.18346997562597001</v>
      </c>
      <c r="H18" s="13"/>
      <c r="I18" s="56">
        <f t="shared" si="3"/>
        <v>0.16853300793603618</v>
      </c>
      <c r="J18" s="56">
        <f t="shared" si="4"/>
        <v>0.25672191687007778</v>
      </c>
      <c r="K18" s="14">
        <f t="shared" si="0"/>
        <v>4.069776129473382E-2</v>
      </c>
      <c r="L18" s="14">
        <f t="shared" si="1"/>
        <v>4.7491147639307785E-2</v>
      </c>
    </row>
    <row r="19" spans="1:12" x14ac:dyDescent="0.25">
      <c r="A19" s="58"/>
      <c r="B19" s="45" t="s">
        <v>72</v>
      </c>
      <c r="C19" s="47">
        <v>0</v>
      </c>
      <c r="D19" s="47">
        <v>0</v>
      </c>
      <c r="E19" s="44" t="s">
        <v>76</v>
      </c>
      <c r="F19" s="7" t="s">
        <v>76</v>
      </c>
      <c r="G19" s="55">
        <f t="shared" si="2"/>
        <v>0.18346997562597001</v>
      </c>
      <c r="H19" s="13"/>
      <c r="I19" s="56" t="e">
        <f t="shared" si="3"/>
        <v>#DIV/0!</v>
      </c>
      <c r="J19" s="56" t="e">
        <f t="shared" si="4"/>
        <v>#DIV/0!</v>
      </c>
      <c r="K19" s="14" t="e">
        <f>E19-I19</f>
        <v>#VALUE!</v>
      </c>
      <c r="L19" s="14" t="e">
        <f>J19-E19</f>
        <v>#DIV/0!</v>
      </c>
    </row>
    <row r="20" spans="1:12" x14ac:dyDescent="0.25">
      <c r="A20" s="58"/>
      <c r="B20" s="45" t="s">
        <v>46</v>
      </c>
      <c r="C20" s="47">
        <v>369</v>
      </c>
      <c r="D20" s="47">
        <v>85.000000000001762</v>
      </c>
      <c r="E20" s="46">
        <v>0.23035230352304001</v>
      </c>
      <c r="F20" s="7" t="str">
        <f t="shared" si="5"/>
        <v>19-28%</v>
      </c>
      <c r="G20" s="55">
        <f t="shared" si="2"/>
        <v>0.18346997562597001</v>
      </c>
      <c r="H20" s="13"/>
      <c r="I20" s="56">
        <f t="shared" si="3"/>
        <v>0.19030102506224453</v>
      </c>
      <c r="J20" s="56">
        <f t="shared" si="4"/>
        <v>0.27596002604043235</v>
      </c>
      <c r="K20" s="14">
        <f>E20-I20</f>
        <v>4.0051278460795481E-2</v>
      </c>
      <c r="L20" s="14">
        <f>J20-E20</f>
        <v>4.5607722517392341E-2</v>
      </c>
    </row>
    <row r="21" spans="1:12" x14ac:dyDescent="0.25">
      <c r="A21" s="58"/>
      <c r="B21" s="45" t="s">
        <v>47</v>
      </c>
      <c r="C21" s="47">
        <v>218</v>
      </c>
      <c r="D21" s="47">
        <v>37.999999999998998</v>
      </c>
      <c r="E21" s="46">
        <v>0.17431192660549999</v>
      </c>
      <c r="F21" s="7" t="str">
        <f t="shared" si="5"/>
        <v>13-23%</v>
      </c>
      <c r="G21" s="55">
        <f t="shared" si="2"/>
        <v>0.18346997562597001</v>
      </c>
      <c r="H21" s="13"/>
      <c r="I21" s="56">
        <f t="shared" si="3"/>
        <v>0.12971142727872489</v>
      </c>
      <c r="J21" s="56">
        <f t="shared" si="4"/>
        <v>0.23019176325947202</v>
      </c>
      <c r="K21" s="14">
        <f t="shared" si="0"/>
        <v>4.4600499326775095E-2</v>
      </c>
      <c r="L21" s="14">
        <f t="shared" si="1"/>
        <v>5.5879836653972031E-2</v>
      </c>
    </row>
    <row r="22" spans="1:12" x14ac:dyDescent="0.25">
      <c r="A22" s="58"/>
      <c r="B22" s="45" t="s">
        <v>48</v>
      </c>
      <c r="C22" s="47">
        <v>466</v>
      </c>
      <c r="D22" s="47">
        <v>73.999999999998806</v>
      </c>
      <c r="E22" s="46">
        <v>0.15879828326180001</v>
      </c>
      <c r="F22" s="7" t="str">
        <f t="shared" si="5"/>
        <v>13-19%</v>
      </c>
      <c r="G22" s="55">
        <f t="shared" si="2"/>
        <v>0.18346997562597001</v>
      </c>
      <c r="H22" s="13"/>
      <c r="I22" s="56">
        <f t="shared" si="3"/>
        <v>0.12842247905892124</v>
      </c>
      <c r="J22" s="56">
        <f t="shared" si="4"/>
        <v>0.19475344634942141</v>
      </c>
      <c r="K22" s="14">
        <f t="shared" si="0"/>
        <v>3.0375804202878776E-2</v>
      </c>
      <c r="L22" s="14">
        <f t="shared" si="1"/>
        <v>3.5955163087621395E-2</v>
      </c>
    </row>
    <row r="23" spans="1:12" x14ac:dyDescent="0.25">
      <c r="A23" s="58"/>
      <c r="B23" s="45" t="s">
        <v>53</v>
      </c>
      <c r="C23" s="47">
        <v>0</v>
      </c>
      <c r="D23" s="47">
        <v>0</v>
      </c>
      <c r="E23" s="44" t="s">
        <v>76</v>
      </c>
      <c r="F23" s="7" t="s">
        <v>76</v>
      </c>
      <c r="G23" s="55">
        <f t="shared" si="2"/>
        <v>0.18346997562597001</v>
      </c>
      <c r="H23" s="13"/>
      <c r="I23" s="56" t="e">
        <f t="shared" si="3"/>
        <v>#DIV/0!</v>
      </c>
      <c r="J23" s="56" t="e">
        <f t="shared" si="4"/>
        <v>#DIV/0!</v>
      </c>
      <c r="K23" s="14" t="e">
        <f t="shared" si="0"/>
        <v>#VALUE!</v>
      </c>
      <c r="L23" s="14" t="e">
        <f t="shared" si="1"/>
        <v>#DIV/0!</v>
      </c>
    </row>
    <row r="24" spans="1:12" x14ac:dyDescent="0.25">
      <c r="A24" s="58"/>
      <c r="B24" s="45" t="s">
        <v>71</v>
      </c>
      <c r="C24" s="47">
        <v>0</v>
      </c>
      <c r="D24" s="47">
        <v>0</v>
      </c>
      <c r="E24" s="44" t="s">
        <v>76</v>
      </c>
      <c r="F24" s="7" t="s">
        <v>76</v>
      </c>
      <c r="G24" s="55">
        <f t="shared" si="2"/>
        <v>0.18346997562597001</v>
      </c>
      <c r="H24" s="13"/>
      <c r="I24" s="56" t="e">
        <f t="shared" si="3"/>
        <v>#DIV/0!</v>
      </c>
      <c r="J24" s="56" t="e">
        <f t="shared" si="4"/>
        <v>#DIV/0!</v>
      </c>
      <c r="K24" s="14" t="e">
        <f t="shared" si="0"/>
        <v>#VALUE!</v>
      </c>
      <c r="L24" s="14" t="e">
        <f t="shared" si="1"/>
        <v>#DIV/0!</v>
      </c>
    </row>
    <row r="25" spans="1:12" x14ac:dyDescent="0.25">
      <c r="A25" s="58"/>
      <c r="B25" s="45" t="s">
        <v>49</v>
      </c>
      <c r="C25" s="47">
        <v>342</v>
      </c>
      <c r="D25" s="47">
        <v>70.000000000000199</v>
      </c>
      <c r="E25" s="46">
        <v>0.20467836257309999</v>
      </c>
      <c r="F25" s="7" t="str">
        <f t="shared" si="5"/>
        <v>17-25%</v>
      </c>
      <c r="G25" s="55">
        <f t="shared" si="2"/>
        <v>0.18346997562597001</v>
      </c>
      <c r="H25" s="13"/>
      <c r="I25" s="56">
        <f t="shared" si="3"/>
        <v>0.16531008510829803</v>
      </c>
      <c r="J25" s="56">
        <f t="shared" si="4"/>
        <v>0.25060722621863013</v>
      </c>
      <c r="K25" s="14">
        <f t="shared" si="0"/>
        <v>3.9368277464801954E-2</v>
      </c>
      <c r="L25" s="14">
        <f t="shared" si="1"/>
        <v>4.5928863645530144E-2</v>
      </c>
    </row>
    <row r="26" spans="1:12" x14ac:dyDescent="0.25">
      <c r="A26" s="58"/>
      <c r="B26" s="15" t="s">
        <v>79</v>
      </c>
      <c r="C26" s="8">
        <v>2331</v>
      </c>
      <c r="D26" s="8">
        <v>434.00000000000892</v>
      </c>
      <c r="E26" s="42">
        <v>0.18618618618619001</v>
      </c>
      <c r="F26" s="17" t="str">
        <f t="shared" si="5"/>
        <v>17-20%</v>
      </c>
      <c r="G26" s="55">
        <f t="shared" si="2"/>
        <v>0.18346997562597001</v>
      </c>
      <c r="H26" s="13"/>
      <c r="I26" s="56">
        <f t="shared" si="3"/>
        <v>0.17090504973014942</v>
      </c>
      <c r="J26" s="56">
        <f t="shared" si="4"/>
        <v>0.20249993917838011</v>
      </c>
      <c r="K26" s="14">
        <f t="shared" si="0"/>
        <v>1.5281136456040595E-2</v>
      </c>
      <c r="L26" s="14">
        <f t="shared" si="1"/>
        <v>1.6313752992190095E-2</v>
      </c>
    </row>
    <row r="27" spans="1:12" x14ac:dyDescent="0.25">
      <c r="A27" s="50" t="s">
        <v>58</v>
      </c>
      <c r="B27" s="45" t="s">
        <v>54</v>
      </c>
      <c r="C27" s="19">
        <v>0</v>
      </c>
      <c r="D27" s="19">
        <v>0</v>
      </c>
      <c r="E27" s="44" t="s">
        <v>76</v>
      </c>
      <c r="F27" s="7" t="s">
        <v>76</v>
      </c>
      <c r="G27" s="55">
        <f t="shared" si="2"/>
        <v>0.18346997562597001</v>
      </c>
      <c r="H27" s="13"/>
      <c r="I27" s="56" t="e">
        <f t="shared" si="3"/>
        <v>#DIV/0!</v>
      </c>
      <c r="J27" s="56" t="e">
        <f t="shared" si="4"/>
        <v>#DIV/0!</v>
      </c>
      <c r="K27" s="14" t="e">
        <f t="shared" si="0"/>
        <v>#VALUE!</v>
      </c>
      <c r="L27" s="14" t="e">
        <f t="shared" si="1"/>
        <v>#DIV/0!</v>
      </c>
    </row>
    <row r="28" spans="1:12" x14ac:dyDescent="0.25">
      <c r="A28" s="40" t="s">
        <v>24</v>
      </c>
      <c r="B28" s="15"/>
      <c r="C28" s="8">
        <v>13539</v>
      </c>
      <c r="D28" s="8">
        <v>2484.000000000005</v>
      </c>
      <c r="E28" s="42">
        <v>0.18346997562597001</v>
      </c>
      <c r="F28" s="17" t="str">
        <f t="shared" si="5"/>
        <v>18-19%</v>
      </c>
      <c r="G28" s="55">
        <f t="shared" si="2"/>
        <v>0.18346997562597001</v>
      </c>
      <c r="H28" s="13"/>
      <c r="I28" s="56">
        <f t="shared" si="3"/>
        <v>0.17704044300159139</v>
      </c>
      <c r="J28" s="56">
        <f t="shared" si="4"/>
        <v>0.19007907649168956</v>
      </c>
      <c r="K28" s="14">
        <f t="shared" si="0"/>
        <v>6.4295326243786199E-3</v>
      </c>
      <c r="L28" s="14">
        <f t="shared" si="1"/>
        <v>6.6091008657195582E-3</v>
      </c>
    </row>
    <row r="29" spans="1:12" x14ac:dyDescent="0.25">
      <c r="A29" s="5" t="s">
        <v>59</v>
      </c>
      <c r="C29" s="10"/>
      <c r="D29" s="10"/>
      <c r="E29" s="9"/>
      <c r="J29" s="11"/>
    </row>
    <row r="30" spans="1:12" x14ac:dyDescent="0.25">
      <c r="A30" s="4" t="s">
        <v>60</v>
      </c>
    </row>
    <row r="33" spans="1:11" x14ac:dyDescent="0.25">
      <c r="C33" s="59" t="s">
        <v>55</v>
      </c>
      <c r="D33" s="60"/>
      <c r="E33" s="61"/>
      <c r="F33" s="57" t="s">
        <v>61</v>
      </c>
      <c r="G33" s="57"/>
      <c r="H33" s="57"/>
      <c r="I33" s="57" t="s">
        <v>56</v>
      </c>
      <c r="J33" s="57"/>
      <c r="K33" s="57"/>
    </row>
    <row r="34" spans="1:11" ht="114.75" x14ac:dyDescent="0.25">
      <c r="A34" s="50" t="s">
        <v>32</v>
      </c>
      <c r="B34" s="50" t="s">
        <v>33</v>
      </c>
      <c r="C34" s="49" t="s">
        <v>73</v>
      </c>
      <c r="D34" s="49" t="s">
        <v>74</v>
      </c>
      <c r="E34" s="49" t="s">
        <v>75</v>
      </c>
      <c r="F34" s="49" t="s">
        <v>73</v>
      </c>
      <c r="G34" s="49" t="s">
        <v>74</v>
      </c>
      <c r="H34" s="49" t="s">
        <v>75</v>
      </c>
      <c r="I34" s="49" t="s">
        <v>73</v>
      </c>
      <c r="J34" s="49" t="s">
        <v>74</v>
      </c>
      <c r="K34" s="49" t="s">
        <v>75</v>
      </c>
    </row>
    <row r="35" spans="1:11" x14ac:dyDescent="0.25">
      <c r="A35" s="23" t="s">
        <v>34</v>
      </c>
      <c r="B35" s="45" t="s">
        <v>37</v>
      </c>
      <c r="C35" s="47">
        <v>3</v>
      </c>
      <c r="D35" s="47">
        <v>0.99999999999999001</v>
      </c>
      <c r="E35" s="44">
        <v>0.33333333333332998</v>
      </c>
      <c r="F35" s="47">
        <v>16</v>
      </c>
      <c r="G35" s="47">
        <v>1</v>
      </c>
      <c r="H35" s="44">
        <v>6.25E-2</v>
      </c>
      <c r="I35" s="47">
        <v>2632</v>
      </c>
      <c r="J35" s="47">
        <v>546.99999999998749</v>
      </c>
      <c r="K35" s="39">
        <v>0.20782674772036</v>
      </c>
    </row>
    <row r="36" spans="1:11" x14ac:dyDescent="0.25">
      <c r="A36" s="23"/>
      <c r="B36" s="15" t="s">
        <v>7</v>
      </c>
      <c r="C36" s="8">
        <v>3</v>
      </c>
      <c r="D36" s="15">
        <v>0.99999999999999001</v>
      </c>
      <c r="E36" s="38">
        <v>0.33333333333332998</v>
      </c>
      <c r="F36" s="8">
        <v>16</v>
      </c>
      <c r="G36" s="15">
        <v>1</v>
      </c>
      <c r="H36" s="38">
        <v>6.25E-2</v>
      </c>
      <c r="I36" s="8">
        <v>2632</v>
      </c>
      <c r="J36" s="15">
        <v>546.99999999998749</v>
      </c>
      <c r="K36" s="37">
        <v>0.20782674772036</v>
      </c>
    </row>
    <row r="37" spans="1:11" x14ac:dyDescent="0.25">
      <c r="A37" s="50" t="s">
        <v>35</v>
      </c>
      <c r="B37" s="45" t="s">
        <v>38</v>
      </c>
      <c r="C37" s="47">
        <v>4</v>
      </c>
      <c r="D37" s="47">
        <v>1</v>
      </c>
      <c r="E37" s="44">
        <v>0.25</v>
      </c>
      <c r="F37" s="47">
        <v>23</v>
      </c>
      <c r="G37" s="47">
        <v>1.99999999999999</v>
      </c>
      <c r="H37" s="44">
        <v>8.6956521739130002E-2</v>
      </c>
      <c r="I37" s="47">
        <v>4097</v>
      </c>
      <c r="J37" s="18">
        <v>797.99999999998681</v>
      </c>
      <c r="K37" s="46">
        <v>0.19477666585306</v>
      </c>
    </row>
    <row r="38" spans="1:11" x14ac:dyDescent="0.25">
      <c r="A38" s="50"/>
      <c r="B38" s="45" t="s">
        <v>39</v>
      </c>
      <c r="C38" s="47">
        <v>5</v>
      </c>
      <c r="D38" s="47">
        <v>1</v>
      </c>
      <c r="E38" s="44">
        <v>0.2</v>
      </c>
      <c r="F38" s="47">
        <v>10</v>
      </c>
      <c r="G38" s="47">
        <v>2</v>
      </c>
      <c r="H38" s="44">
        <v>0.2</v>
      </c>
      <c r="I38" s="47">
        <v>418</v>
      </c>
      <c r="J38" s="18">
        <v>83.000000000001918</v>
      </c>
      <c r="K38" s="46">
        <v>0.19856459330144</v>
      </c>
    </row>
    <row r="39" spans="1:11" x14ac:dyDescent="0.25">
      <c r="A39" s="50"/>
      <c r="B39" s="45" t="s">
        <v>40</v>
      </c>
      <c r="C39" s="47">
        <v>6</v>
      </c>
      <c r="D39" s="47">
        <v>1.00000000000002</v>
      </c>
      <c r="E39" s="44">
        <v>0.16666666666666999</v>
      </c>
      <c r="F39" s="47">
        <v>16</v>
      </c>
      <c r="G39" s="47">
        <v>2</v>
      </c>
      <c r="H39" s="44">
        <v>0.125</v>
      </c>
      <c r="I39" s="47">
        <v>3158</v>
      </c>
      <c r="J39" s="18">
        <v>481.00000000000142</v>
      </c>
      <c r="K39" s="46">
        <v>0.15231158961367999</v>
      </c>
    </row>
    <row r="40" spans="1:11" x14ac:dyDescent="0.25">
      <c r="A40" s="50"/>
      <c r="B40" s="45" t="s">
        <v>41</v>
      </c>
      <c r="C40" s="47">
        <v>2</v>
      </c>
      <c r="D40" s="47">
        <v>2</v>
      </c>
      <c r="E40" s="44">
        <v>1</v>
      </c>
      <c r="F40" s="47">
        <v>19</v>
      </c>
      <c r="G40" s="47">
        <v>1.00000000000003</v>
      </c>
      <c r="H40" s="44">
        <v>5.263157894737E-2</v>
      </c>
      <c r="I40" s="47">
        <v>799</v>
      </c>
      <c r="J40" s="18">
        <v>126.99999999999868</v>
      </c>
      <c r="K40" s="46">
        <v>0.15894868585732</v>
      </c>
    </row>
    <row r="41" spans="1:11" x14ac:dyDescent="0.25">
      <c r="A41" s="50"/>
      <c r="B41" s="15" t="s">
        <v>12</v>
      </c>
      <c r="C41" s="8">
        <v>17</v>
      </c>
      <c r="D41" s="15">
        <v>4.9999999999999396</v>
      </c>
      <c r="E41" s="36">
        <v>0.29411764705881999</v>
      </c>
      <c r="F41" s="8">
        <v>68</v>
      </c>
      <c r="G41" s="15">
        <v>7.0000000000001208</v>
      </c>
      <c r="H41" s="36">
        <v>0.10294117647059001</v>
      </c>
      <c r="I41" s="8">
        <v>8472</v>
      </c>
      <c r="J41" s="15">
        <v>1488.9999999999679</v>
      </c>
      <c r="K41" s="37">
        <v>0.17575542965061</v>
      </c>
    </row>
    <row r="42" spans="1:11" x14ac:dyDescent="0.25">
      <c r="A42" s="22" t="s">
        <v>36</v>
      </c>
      <c r="B42" s="45" t="s">
        <v>42</v>
      </c>
      <c r="C42" s="47">
        <v>0</v>
      </c>
      <c r="D42" s="47">
        <v>0</v>
      </c>
      <c r="E42" s="44" t="s">
        <v>76</v>
      </c>
      <c r="F42" s="47">
        <v>0</v>
      </c>
      <c r="G42" s="47">
        <v>0</v>
      </c>
      <c r="H42" s="44" t="s">
        <v>76</v>
      </c>
      <c r="I42" s="47">
        <v>51</v>
      </c>
      <c r="J42" s="47">
        <v>12.00000000000006</v>
      </c>
      <c r="K42" s="46">
        <v>0.23529411764706001</v>
      </c>
    </row>
    <row r="43" spans="1:11" x14ac:dyDescent="0.25">
      <c r="A43" s="21"/>
      <c r="B43" s="45" t="s">
        <v>43</v>
      </c>
      <c r="C43" s="47">
        <v>1</v>
      </c>
      <c r="D43" s="47">
        <v>0</v>
      </c>
      <c r="E43" s="44" t="s">
        <v>76</v>
      </c>
      <c r="F43" s="47">
        <v>6</v>
      </c>
      <c r="G43" s="47">
        <v>1.00000000000002</v>
      </c>
      <c r="H43" s="44">
        <v>0.16666666666666999</v>
      </c>
      <c r="I43" s="47">
        <v>290</v>
      </c>
      <c r="J43" s="47">
        <v>41.000000000000703</v>
      </c>
      <c r="K43" s="46">
        <v>0.14137931034483001</v>
      </c>
    </row>
    <row r="44" spans="1:11" x14ac:dyDescent="0.25">
      <c r="A44" s="21"/>
      <c r="B44" s="45" t="s">
        <v>44</v>
      </c>
      <c r="C44" s="47">
        <v>0</v>
      </c>
      <c r="D44" s="47">
        <v>0</v>
      </c>
      <c r="E44" s="44" t="s">
        <v>76</v>
      </c>
      <c r="F44" s="47">
        <v>4</v>
      </c>
      <c r="G44" s="47">
        <v>1</v>
      </c>
      <c r="H44" s="44">
        <v>0.25</v>
      </c>
      <c r="I44" s="47">
        <v>259</v>
      </c>
      <c r="J44" s="47">
        <v>44.000000000000028</v>
      </c>
      <c r="K44" s="46">
        <v>0.16988416988416999</v>
      </c>
    </row>
    <row r="45" spans="1:11" x14ac:dyDescent="0.25">
      <c r="A45" s="21"/>
      <c r="B45" s="45" t="s">
        <v>45</v>
      </c>
      <c r="C45" s="47">
        <v>0</v>
      </c>
      <c r="D45" s="47">
        <v>0</v>
      </c>
      <c r="E45" s="44" t="s">
        <v>76</v>
      </c>
      <c r="F45" s="47">
        <v>6</v>
      </c>
      <c r="G45" s="47">
        <v>1.00000000000002</v>
      </c>
      <c r="H45" s="44">
        <v>0.16666666666666999</v>
      </c>
      <c r="I45" s="47">
        <v>319</v>
      </c>
      <c r="J45" s="47">
        <v>66.999999999999218</v>
      </c>
      <c r="K45" s="46">
        <v>0.21003134796237999</v>
      </c>
    </row>
    <row r="46" spans="1:11" x14ac:dyDescent="0.25">
      <c r="A46" s="21"/>
      <c r="B46" s="45" t="s">
        <v>46</v>
      </c>
      <c r="C46" s="47">
        <v>0</v>
      </c>
      <c r="D46" s="47">
        <v>0</v>
      </c>
      <c r="E46" s="44" t="s">
        <v>76</v>
      </c>
      <c r="F46" s="47">
        <v>13</v>
      </c>
      <c r="G46" s="47">
        <v>0</v>
      </c>
      <c r="H46" s="44" t="s">
        <v>76</v>
      </c>
      <c r="I46" s="47">
        <v>356</v>
      </c>
      <c r="J46" s="47">
        <v>84.999999999999915</v>
      </c>
      <c r="K46" s="46">
        <v>0.23876404494382</v>
      </c>
    </row>
    <row r="47" spans="1:11" x14ac:dyDescent="0.25">
      <c r="A47" s="21"/>
      <c r="B47" s="45" t="s">
        <v>47</v>
      </c>
      <c r="C47" s="47">
        <v>0</v>
      </c>
      <c r="D47" s="47">
        <v>0</v>
      </c>
      <c r="E47" s="44" t="s">
        <v>76</v>
      </c>
      <c r="F47" s="47">
        <v>4</v>
      </c>
      <c r="G47" s="47">
        <v>1</v>
      </c>
      <c r="H47" s="44">
        <v>0.25</v>
      </c>
      <c r="I47" s="47">
        <v>214</v>
      </c>
      <c r="J47" s="41">
        <v>36.999999999999517</v>
      </c>
      <c r="K47" s="46">
        <v>0.17289719626167999</v>
      </c>
    </row>
    <row r="48" spans="1:11" x14ac:dyDescent="0.25">
      <c r="A48" s="21"/>
      <c r="B48" s="45" t="s">
        <v>48</v>
      </c>
      <c r="C48" s="47">
        <v>0</v>
      </c>
      <c r="D48" s="47">
        <v>0</v>
      </c>
      <c r="E48" s="44" t="s">
        <v>76</v>
      </c>
      <c r="F48" s="47">
        <v>9</v>
      </c>
      <c r="G48" s="47">
        <v>0</v>
      </c>
      <c r="H48" s="44" t="s">
        <v>76</v>
      </c>
      <c r="I48" s="47">
        <v>457</v>
      </c>
      <c r="J48" s="47">
        <v>74.00000000000135</v>
      </c>
      <c r="K48" s="46">
        <v>0.16192560175055001</v>
      </c>
    </row>
    <row r="49" spans="1:11" x14ac:dyDescent="0.25">
      <c r="A49" s="21"/>
      <c r="B49" s="45" t="s">
        <v>49</v>
      </c>
      <c r="C49" s="47">
        <v>2</v>
      </c>
      <c r="D49" s="47">
        <v>0</v>
      </c>
      <c r="E49" s="44" t="s">
        <v>76</v>
      </c>
      <c r="F49" s="47">
        <v>4</v>
      </c>
      <c r="G49" s="47">
        <v>0</v>
      </c>
      <c r="H49" s="44" t="s">
        <v>76</v>
      </c>
      <c r="I49" s="47">
        <v>336</v>
      </c>
      <c r="J49" s="47">
        <v>69.999999999998877</v>
      </c>
      <c r="K49" s="46">
        <v>0.20833333333333001</v>
      </c>
    </row>
    <row r="50" spans="1:11" x14ac:dyDescent="0.25">
      <c r="A50" s="20"/>
      <c r="B50" s="15" t="s">
        <v>23</v>
      </c>
      <c r="C50" s="8">
        <v>3</v>
      </c>
      <c r="D50" s="15">
        <v>0</v>
      </c>
      <c r="E50" s="26" t="s">
        <v>76</v>
      </c>
      <c r="F50" s="8">
        <v>46</v>
      </c>
      <c r="G50" s="15">
        <v>3.99999999999998</v>
      </c>
      <c r="H50" s="36">
        <v>8.6956521739130002E-2</v>
      </c>
      <c r="I50" s="8">
        <v>2282</v>
      </c>
      <c r="J50" s="8">
        <v>430.00000000000148</v>
      </c>
      <c r="K50" s="42">
        <v>0.18843120070114</v>
      </c>
    </row>
    <row r="51" spans="1:11" x14ac:dyDescent="0.25">
      <c r="A51" s="40" t="s">
        <v>24</v>
      </c>
      <c r="B51" s="15"/>
      <c r="C51" s="8">
        <v>23</v>
      </c>
      <c r="D51" s="15">
        <v>5.9999999999999707</v>
      </c>
      <c r="E51" s="36">
        <v>0.26086956521739002</v>
      </c>
      <c r="F51" s="8">
        <v>130</v>
      </c>
      <c r="G51" s="15">
        <v>11.9999999999997</v>
      </c>
      <c r="H51" s="36">
        <v>9.2307692307689995E-2</v>
      </c>
      <c r="I51" s="8">
        <v>13386</v>
      </c>
      <c r="J51" s="8">
        <v>2466.0000000000491</v>
      </c>
      <c r="K51" s="42">
        <v>0.18422232182878001</v>
      </c>
    </row>
    <row r="54" spans="1:11" x14ac:dyDescent="0.25">
      <c r="A54"/>
    </row>
    <row r="55" spans="1:11" x14ac:dyDescent="0.25">
      <c r="A55"/>
    </row>
    <row r="56" spans="1:11" x14ac:dyDescent="0.25">
      <c r="A56"/>
    </row>
    <row r="57" spans="1:11" x14ac:dyDescent="0.25">
      <c r="A57"/>
    </row>
    <row r="58" spans="1:11" x14ac:dyDescent="0.25">
      <c r="A58"/>
    </row>
    <row r="59" spans="1:11" x14ac:dyDescent="0.25">
      <c r="A59"/>
    </row>
    <row r="60" spans="1:11" x14ac:dyDescent="0.25">
      <c r="A60"/>
    </row>
    <row r="61" spans="1:11" x14ac:dyDescent="0.25">
      <c r="A61"/>
    </row>
    <row r="62" spans="1:11" x14ac:dyDescent="0.25">
      <c r="A62"/>
    </row>
    <row r="63" spans="1:11" x14ac:dyDescent="0.25">
      <c r="A63"/>
    </row>
    <row r="64" spans="1:1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ht="15" customHeight="1" x14ac:dyDescent="0.25">
      <c r="A71"/>
    </row>
    <row r="72" spans="1:1" x14ac:dyDescent="0.25">
      <c r="A72"/>
    </row>
    <row r="73" spans="1:1" x14ac:dyDescent="0.25">
      <c r="A73"/>
    </row>
    <row r="93" spans="1:1" x14ac:dyDescent="0.25">
      <c r="A93"/>
    </row>
    <row r="94" spans="1:1" x14ac:dyDescent="0.25">
      <c r="A9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</sheetData>
  <mergeCells count="6">
    <mergeCell ref="I33:K33"/>
    <mergeCell ref="A5:A8"/>
    <mergeCell ref="A9:A13"/>
    <mergeCell ref="A14:A26"/>
    <mergeCell ref="C33:E33"/>
    <mergeCell ref="F33:H33"/>
  </mergeCells>
  <pageMargins left="0.7" right="0.7" top="0.75" bottom="0.75" header="0.3" footer="0.3"/>
  <pageSetup paperSize="9" orientation="portrait" r:id="rId1"/>
  <ignoredErrors>
    <ignoredError sqref="I5:L27" evalErro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A4CB2-7654-4535-8F9B-352A0C0AE7E1}">
  <dimension ref="A1:Q28"/>
  <sheetViews>
    <sheetView workbookViewId="0">
      <selection activeCell="L25" sqref="L25"/>
    </sheetView>
  </sheetViews>
  <sheetFormatPr defaultRowHeight="15" x14ac:dyDescent="0.25"/>
  <cols>
    <col min="1" max="1" width="12.7109375" customWidth="1"/>
    <col min="3" max="5" width="16" customWidth="1"/>
    <col min="6" max="6" width="15.7109375" customWidth="1"/>
    <col min="7" max="7" width="15.140625" customWidth="1"/>
    <col min="8" max="8" width="13.5703125" customWidth="1"/>
    <col min="9" max="9" width="13.42578125" customWidth="1"/>
    <col min="10" max="10" width="14.5703125" customWidth="1"/>
    <col min="11" max="11" width="12.28515625" bestFit="1" customWidth="1"/>
    <col min="12" max="12" width="4.42578125" bestFit="1" customWidth="1"/>
    <col min="13" max="13" width="6.140625" bestFit="1" customWidth="1"/>
    <col min="14" max="14" width="6.28515625" customWidth="1"/>
    <col min="15" max="16" width="6.140625" bestFit="1" customWidth="1"/>
    <col min="260" max="260" width="12.7109375" customWidth="1"/>
    <col min="262" max="262" width="13.42578125" customWidth="1"/>
    <col min="263" max="263" width="13.5703125" customWidth="1"/>
    <col min="264" max="264" width="15.140625" customWidth="1"/>
    <col min="265" max="265" width="15.7109375" customWidth="1"/>
    <col min="266" max="268" width="16" customWidth="1"/>
    <col min="269" max="269" width="6.140625" bestFit="1" customWidth="1"/>
    <col min="270" max="270" width="6.28515625" customWidth="1"/>
    <col min="271" max="272" width="6.140625" bestFit="1" customWidth="1"/>
    <col min="516" max="516" width="12.7109375" customWidth="1"/>
    <col min="518" max="518" width="13.42578125" customWidth="1"/>
    <col min="519" max="519" width="13.5703125" customWidth="1"/>
    <col min="520" max="520" width="15.140625" customWidth="1"/>
    <col min="521" max="521" width="15.7109375" customWidth="1"/>
    <col min="522" max="524" width="16" customWidth="1"/>
    <col min="525" max="525" width="6.140625" bestFit="1" customWidth="1"/>
    <col min="526" max="526" width="6.28515625" customWidth="1"/>
    <col min="527" max="528" width="6.140625" bestFit="1" customWidth="1"/>
    <col min="772" max="772" width="12.7109375" customWidth="1"/>
    <col min="774" max="774" width="13.42578125" customWidth="1"/>
    <col min="775" max="775" width="13.5703125" customWidth="1"/>
    <col min="776" max="776" width="15.140625" customWidth="1"/>
    <col min="777" max="777" width="15.7109375" customWidth="1"/>
    <col min="778" max="780" width="16" customWidth="1"/>
    <col min="781" max="781" width="6.140625" bestFit="1" customWidth="1"/>
    <col min="782" max="782" width="6.28515625" customWidth="1"/>
    <col min="783" max="784" width="6.140625" bestFit="1" customWidth="1"/>
    <col min="1028" max="1028" width="12.7109375" customWidth="1"/>
    <col min="1030" max="1030" width="13.42578125" customWidth="1"/>
    <col min="1031" max="1031" width="13.5703125" customWidth="1"/>
    <col min="1032" max="1032" width="15.140625" customWidth="1"/>
    <col min="1033" max="1033" width="15.7109375" customWidth="1"/>
    <col min="1034" max="1036" width="16" customWidth="1"/>
    <col min="1037" max="1037" width="6.140625" bestFit="1" customWidth="1"/>
    <col min="1038" max="1038" width="6.28515625" customWidth="1"/>
    <col min="1039" max="1040" width="6.140625" bestFit="1" customWidth="1"/>
    <col min="1284" max="1284" width="12.7109375" customWidth="1"/>
    <col min="1286" max="1286" width="13.42578125" customWidth="1"/>
    <col min="1287" max="1287" width="13.5703125" customWidth="1"/>
    <col min="1288" max="1288" width="15.140625" customWidth="1"/>
    <col min="1289" max="1289" width="15.7109375" customWidth="1"/>
    <col min="1290" max="1292" width="16" customWidth="1"/>
    <col min="1293" max="1293" width="6.140625" bestFit="1" customWidth="1"/>
    <col min="1294" max="1294" width="6.28515625" customWidth="1"/>
    <col min="1295" max="1296" width="6.140625" bestFit="1" customWidth="1"/>
    <col min="1540" max="1540" width="12.7109375" customWidth="1"/>
    <col min="1542" max="1542" width="13.42578125" customWidth="1"/>
    <col min="1543" max="1543" width="13.5703125" customWidth="1"/>
    <col min="1544" max="1544" width="15.140625" customWidth="1"/>
    <col min="1545" max="1545" width="15.7109375" customWidth="1"/>
    <col min="1546" max="1548" width="16" customWidth="1"/>
    <col min="1549" max="1549" width="6.140625" bestFit="1" customWidth="1"/>
    <col min="1550" max="1550" width="6.28515625" customWidth="1"/>
    <col min="1551" max="1552" width="6.140625" bestFit="1" customWidth="1"/>
    <col min="1796" max="1796" width="12.7109375" customWidth="1"/>
    <col min="1798" max="1798" width="13.42578125" customWidth="1"/>
    <col min="1799" max="1799" width="13.5703125" customWidth="1"/>
    <col min="1800" max="1800" width="15.140625" customWidth="1"/>
    <col min="1801" max="1801" width="15.7109375" customWidth="1"/>
    <col min="1802" max="1804" width="16" customWidth="1"/>
    <col min="1805" max="1805" width="6.140625" bestFit="1" customWidth="1"/>
    <col min="1806" max="1806" width="6.28515625" customWidth="1"/>
    <col min="1807" max="1808" width="6.140625" bestFit="1" customWidth="1"/>
    <col min="2052" max="2052" width="12.7109375" customWidth="1"/>
    <col min="2054" max="2054" width="13.42578125" customWidth="1"/>
    <col min="2055" max="2055" width="13.5703125" customWidth="1"/>
    <col min="2056" max="2056" width="15.140625" customWidth="1"/>
    <col min="2057" max="2057" width="15.7109375" customWidth="1"/>
    <col min="2058" max="2060" width="16" customWidth="1"/>
    <col min="2061" max="2061" width="6.140625" bestFit="1" customWidth="1"/>
    <col min="2062" max="2062" width="6.28515625" customWidth="1"/>
    <col min="2063" max="2064" width="6.140625" bestFit="1" customWidth="1"/>
    <col min="2308" max="2308" width="12.7109375" customWidth="1"/>
    <col min="2310" max="2310" width="13.42578125" customWidth="1"/>
    <col min="2311" max="2311" width="13.5703125" customWidth="1"/>
    <col min="2312" max="2312" width="15.140625" customWidth="1"/>
    <col min="2313" max="2313" width="15.7109375" customWidth="1"/>
    <col min="2314" max="2316" width="16" customWidth="1"/>
    <col min="2317" max="2317" width="6.140625" bestFit="1" customWidth="1"/>
    <col min="2318" max="2318" width="6.28515625" customWidth="1"/>
    <col min="2319" max="2320" width="6.140625" bestFit="1" customWidth="1"/>
    <col min="2564" max="2564" width="12.7109375" customWidth="1"/>
    <col min="2566" max="2566" width="13.42578125" customWidth="1"/>
    <col min="2567" max="2567" width="13.5703125" customWidth="1"/>
    <col min="2568" max="2568" width="15.140625" customWidth="1"/>
    <col min="2569" max="2569" width="15.7109375" customWidth="1"/>
    <col min="2570" max="2572" width="16" customWidth="1"/>
    <col min="2573" max="2573" width="6.140625" bestFit="1" customWidth="1"/>
    <col min="2574" max="2574" width="6.28515625" customWidth="1"/>
    <col min="2575" max="2576" width="6.140625" bestFit="1" customWidth="1"/>
    <col min="2820" max="2820" width="12.7109375" customWidth="1"/>
    <col min="2822" max="2822" width="13.42578125" customWidth="1"/>
    <col min="2823" max="2823" width="13.5703125" customWidth="1"/>
    <col min="2824" max="2824" width="15.140625" customWidth="1"/>
    <col min="2825" max="2825" width="15.7109375" customWidth="1"/>
    <col min="2826" max="2828" width="16" customWidth="1"/>
    <col min="2829" max="2829" width="6.140625" bestFit="1" customWidth="1"/>
    <col min="2830" max="2830" width="6.28515625" customWidth="1"/>
    <col min="2831" max="2832" width="6.140625" bestFit="1" customWidth="1"/>
    <col min="3076" max="3076" width="12.7109375" customWidth="1"/>
    <col min="3078" max="3078" width="13.42578125" customWidth="1"/>
    <col min="3079" max="3079" width="13.5703125" customWidth="1"/>
    <col min="3080" max="3080" width="15.140625" customWidth="1"/>
    <col min="3081" max="3081" width="15.7109375" customWidth="1"/>
    <col min="3082" max="3084" width="16" customWidth="1"/>
    <col min="3085" max="3085" width="6.140625" bestFit="1" customWidth="1"/>
    <col min="3086" max="3086" width="6.28515625" customWidth="1"/>
    <col min="3087" max="3088" width="6.140625" bestFit="1" customWidth="1"/>
    <col min="3332" max="3332" width="12.7109375" customWidth="1"/>
    <col min="3334" max="3334" width="13.42578125" customWidth="1"/>
    <col min="3335" max="3335" width="13.5703125" customWidth="1"/>
    <col min="3336" max="3336" width="15.140625" customWidth="1"/>
    <col min="3337" max="3337" width="15.7109375" customWidth="1"/>
    <col min="3338" max="3340" width="16" customWidth="1"/>
    <col min="3341" max="3341" width="6.140625" bestFit="1" customWidth="1"/>
    <col min="3342" max="3342" width="6.28515625" customWidth="1"/>
    <col min="3343" max="3344" width="6.140625" bestFit="1" customWidth="1"/>
    <col min="3588" max="3588" width="12.7109375" customWidth="1"/>
    <col min="3590" max="3590" width="13.42578125" customWidth="1"/>
    <col min="3591" max="3591" width="13.5703125" customWidth="1"/>
    <col min="3592" max="3592" width="15.140625" customWidth="1"/>
    <col min="3593" max="3593" width="15.7109375" customWidth="1"/>
    <col min="3594" max="3596" width="16" customWidth="1"/>
    <col min="3597" max="3597" width="6.140625" bestFit="1" customWidth="1"/>
    <col min="3598" max="3598" width="6.28515625" customWidth="1"/>
    <col min="3599" max="3600" width="6.140625" bestFit="1" customWidth="1"/>
    <col min="3844" max="3844" width="12.7109375" customWidth="1"/>
    <col min="3846" max="3846" width="13.42578125" customWidth="1"/>
    <col min="3847" max="3847" width="13.5703125" customWidth="1"/>
    <col min="3848" max="3848" width="15.140625" customWidth="1"/>
    <col min="3849" max="3849" width="15.7109375" customWidth="1"/>
    <col min="3850" max="3852" width="16" customWidth="1"/>
    <col min="3853" max="3853" width="6.140625" bestFit="1" customWidth="1"/>
    <col min="3854" max="3854" width="6.28515625" customWidth="1"/>
    <col min="3855" max="3856" width="6.140625" bestFit="1" customWidth="1"/>
    <col min="4100" max="4100" width="12.7109375" customWidth="1"/>
    <col min="4102" max="4102" width="13.42578125" customWidth="1"/>
    <col min="4103" max="4103" width="13.5703125" customWidth="1"/>
    <col min="4104" max="4104" width="15.140625" customWidth="1"/>
    <col min="4105" max="4105" width="15.7109375" customWidth="1"/>
    <col min="4106" max="4108" width="16" customWidth="1"/>
    <col min="4109" max="4109" width="6.140625" bestFit="1" customWidth="1"/>
    <col min="4110" max="4110" width="6.28515625" customWidth="1"/>
    <col min="4111" max="4112" width="6.140625" bestFit="1" customWidth="1"/>
    <col min="4356" max="4356" width="12.7109375" customWidth="1"/>
    <col min="4358" max="4358" width="13.42578125" customWidth="1"/>
    <col min="4359" max="4359" width="13.5703125" customWidth="1"/>
    <col min="4360" max="4360" width="15.140625" customWidth="1"/>
    <col min="4361" max="4361" width="15.7109375" customWidth="1"/>
    <col min="4362" max="4364" width="16" customWidth="1"/>
    <col min="4365" max="4365" width="6.140625" bestFit="1" customWidth="1"/>
    <col min="4366" max="4366" width="6.28515625" customWidth="1"/>
    <col min="4367" max="4368" width="6.140625" bestFit="1" customWidth="1"/>
    <col min="4612" max="4612" width="12.7109375" customWidth="1"/>
    <col min="4614" max="4614" width="13.42578125" customWidth="1"/>
    <col min="4615" max="4615" width="13.5703125" customWidth="1"/>
    <col min="4616" max="4616" width="15.140625" customWidth="1"/>
    <col min="4617" max="4617" width="15.7109375" customWidth="1"/>
    <col min="4618" max="4620" width="16" customWidth="1"/>
    <col min="4621" max="4621" width="6.140625" bestFit="1" customWidth="1"/>
    <col min="4622" max="4622" width="6.28515625" customWidth="1"/>
    <col min="4623" max="4624" width="6.140625" bestFit="1" customWidth="1"/>
    <col min="4868" max="4868" width="12.7109375" customWidth="1"/>
    <col min="4870" max="4870" width="13.42578125" customWidth="1"/>
    <col min="4871" max="4871" width="13.5703125" customWidth="1"/>
    <col min="4872" max="4872" width="15.140625" customWidth="1"/>
    <col min="4873" max="4873" width="15.7109375" customWidth="1"/>
    <col min="4874" max="4876" width="16" customWidth="1"/>
    <col min="4877" max="4877" width="6.140625" bestFit="1" customWidth="1"/>
    <col min="4878" max="4878" width="6.28515625" customWidth="1"/>
    <col min="4879" max="4880" width="6.140625" bestFit="1" customWidth="1"/>
    <col min="5124" max="5124" width="12.7109375" customWidth="1"/>
    <col min="5126" max="5126" width="13.42578125" customWidth="1"/>
    <col min="5127" max="5127" width="13.5703125" customWidth="1"/>
    <col min="5128" max="5128" width="15.140625" customWidth="1"/>
    <col min="5129" max="5129" width="15.7109375" customWidth="1"/>
    <col min="5130" max="5132" width="16" customWidth="1"/>
    <col min="5133" max="5133" width="6.140625" bestFit="1" customWidth="1"/>
    <col min="5134" max="5134" width="6.28515625" customWidth="1"/>
    <col min="5135" max="5136" width="6.140625" bestFit="1" customWidth="1"/>
    <col min="5380" max="5380" width="12.7109375" customWidth="1"/>
    <col min="5382" max="5382" width="13.42578125" customWidth="1"/>
    <col min="5383" max="5383" width="13.5703125" customWidth="1"/>
    <col min="5384" max="5384" width="15.140625" customWidth="1"/>
    <col min="5385" max="5385" width="15.7109375" customWidth="1"/>
    <col min="5386" max="5388" width="16" customWidth="1"/>
    <col min="5389" max="5389" width="6.140625" bestFit="1" customWidth="1"/>
    <col min="5390" max="5390" width="6.28515625" customWidth="1"/>
    <col min="5391" max="5392" width="6.140625" bestFit="1" customWidth="1"/>
    <col min="5636" max="5636" width="12.7109375" customWidth="1"/>
    <col min="5638" max="5638" width="13.42578125" customWidth="1"/>
    <col min="5639" max="5639" width="13.5703125" customWidth="1"/>
    <col min="5640" max="5640" width="15.140625" customWidth="1"/>
    <col min="5641" max="5641" width="15.7109375" customWidth="1"/>
    <col min="5642" max="5644" width="16" customWidth="1"/>
    <col min="5645" max="5645" width="6.140625" bestFit="1" customWidth="1"/>
    <col min="5646" max="5646" width="6.28515625" customWidth="1"/>
    <col min="5647" max="5648" width="6.140625" bestFit="1" customWidth="1"/>
    <col min="5892" max="5892" width="12.7109375" customWidth="1"/>
    <col min="5894" max="5894" width="13.42578125" customWidth="1"/>
    <col min="5895" max="5895" width="13.5703125" customWidth="1"/>
    <col min="5896" max="5896" width="15.140625" customWidth="1"/>
    <col min="5897" max="5897" width="15.7109375" customWidth="1"/>
    <col min="5898" max="5900" width="16" customWidth="1"/>
    <col min="5901" max="5901" width="6.140625" bestFit="1" customWidth="1"/>
    <col min="5902" max="5902" width="6.28515625" customWidth="1"/>
    <col min="5903" max="5904" width="6.140625" bestFit="1" customWidth="1"/>
    <col min="6148" max="6148" width="12.7109375" customWidth="1"/>
    <col min="6150" max="6150" width="13.42578125" customWidth="1"/>
    <col min="6151" max="6151" width="13.5703125" customWidth="1"/>
    <col min="6152" max="6152" width="15.140625" customWidth="1"/>
    <col min="6153" max="6153" width="15.7109375" customWidth="1"/>
    <col min="6154" max="6156" width="16" customWidth="1"/>
    <col min="6157" max="6157" width="6.140625" bestFit="1" customWidth="1"/>
    <col min="6158" max="6158" width="6.28515625" customWidth="1"/>
    <col min="6159" max="6160" width="6.140625" bestFit="1" customWidth="1"/>
    <col min="6404" max="6404" width="12.7109375" customWidth="1"/>
    <col min="6406" max="6406" width="13.42578125" customWidth="1"/>
    <col min="6407" max="6407" width="13.5703125" customWidth="1"/>
    <col min="6408" max="6408" width="15.140625" customWidth="1"/>
    <col min="6409" max="6409" width="15.7109375" customWidth="1"/>
    <col min="6410" max="6412" width="16" customWidth="1"/>
    <col min="6413" max="6413" width="6.140625" bestFit="1" customWidth="1"/>
    <col min="6414" max="6414" width="6.28515625" customWidth="1"/>
    <col min="6415" max="6416" width="6.140625" bestFit="1" customWidth="1"/>
    <col min="6660" max="6660" width="12.7109375" customWidth="1"/>
    <col min="6662" max="6662" width="13.42578125" customWidth="1"/>
    <col min="6663" max="6663" width="13.5703125" customWidth="1"/>
    <col min="6664" max="6664" width="15.140625" customWidth="1"/>
    <col min="6665" max="6665" width="15.7109375" customWidth="1"/>
    <col min="6666" max="6668" width="16" customWidth="1"/>
    <col min="6669" max="6669" width="6.140625" bestFit="1" customWidth="1"/>
    <col min="6670" max="6670" width="6.28515625" customWidth="1"/>
    <col min="6671" max="6672" width="6.140625" bestFit="1" customWidth="1"/>
    <col min="6916" max="6916" width="12.7109375" customWidth="1"/>
    <col min="6918" max="6918" width="13.42578125" customWidth="1"/>
    <col min="6919" max="6919" width="13.5703125" customWidth="1"/>
    <col min="6920" max="6920" width="15.140625" customWidth="1"/>
    <col min="6921" max="6921" width="15.7109375" customWidth="1"/>
    <col min="6922" max="6924" width="16" customWidth="1"/>
    <col min="6925" max="6925" width="6.140625" bestFit="1" customWidth="1"/>
    <col min="6926" max="6926" width="6.28515625" customWidth="1"/>
    <col min="6927" max="6928" width="6.140625" bestFit="1" customWidth="1"/>
    <col min="7172" max="7172" width="12.7109375" customWidth="1"/>
    <col min="7174" max="7174" width="13.42578125" customWidth="1"/>
    <col min="7175" max="7175" width="13.5703125" customWidth="1"/>
    <col min="7176" max="7176" width="15.140625" customWidth="1"/>
    <col min="7177" max="7177" width="15.7109375" customWidth="1"/>
    <col min="7178" max="7180" width="16" customWidth="1"/>
    <col min="7181" max="7181" width="6.140625" bestFit="1" customWidth="1"/>
    <col min="7182" max="7182" width="6.28515625" customWidth="1"/>
    <col min="7183" max="7184" width="6.140625" bestFit="1" customWidth="1"/>
    <col min="7428" max="7428" width="12.7109375" customWidth="1"/>
    <col min="7430" max="7430" width="13.42578125" customWidth="1"/>
    <col min="7431" max="7431" width="13.5703125" customWidth="1"/>
    <col min="7432" max="7432" width="15.140625" customWidth="1"/>
    <col min="7433" max="7433" width="15.7109375" customWidth="1"/>
    <col min="7434" max="7436" width="16" customWidth="1"/>
    <col min="7437" max="7437" width="6.140625" bestFit="1" customWidth="1"/>
    <col min="7438" max="7438" width="6.28515625" customWidth="1"/>
    <col min="7439" max="7440" width="6.140625" bestFit="1" customWidth="1"/>
    <col min="7684" max="7684" width="12.7109375" customWidth="1"/>
    <col min="7686" max="7686" width="13.42578125" customWidth="1"/>
    <col min="7687" max="7687" width="13.5703125" customWidth="1"/>
    <col min="7688" max="7688" width="15.140625" customWidth="1"/>
    <col min="7689" max="7689" width="15.7109375" customWidth="1"/>
    <col min="7690" max="7692" width="16" customWidth="1"/>
    <col min="7693" max="7693" width="6.140625" bestFit="1" customWidth="1"/>
    <col min="7694" max="7694" width="6.28515625" customWidth="1"/>
    <col min="7695" max="7696" width="6.140625" bestFit="1" customWidth="1"/>
    <col min="7940" max="7940" width="12.7109375" customWidth="1"/>
    <col min="7942" max="7942" width="13.42578125" customWidth="1"/>
    <col min="7943" max="7943" width="13.5703125" customWidth="1"/>
    <col min="7944" max="7944" width="15.140625" customWidth="1"/>
    <col min="7945" max="7945" width="15.7109375" customWidth="1"/>
    <col min="7946" max="7948" width="16" customWidth="1"/>
    <col min="7949" max="7949" width="6.140625" bestFit="1" customWidth="1"/>
    <col min="7950" max="7950" width="6.28515625" customWidth="1"/>
    <col min="7951" max="7952" width="6.140625" bestFit="1" customWidth="1"/>
    <col min="8196" max="8196" width="12.7109375" customWidth="1"/>
    <col min="8198" max="8198" width="13.42578125" customWidth="1"/>
    <col min="8199" max="8199" width="13.5703125" customWidth="1"/>
    <col min="8200" max="8200" width="15.140625" customWidth="1"/>
    <col min="8201" max="8201" width="15.7109375" customWidth="1"/>
    <col min="8202" max="8204" width="16" customWidth="1"/>
    <col min="8205" max="8205" width="6.140625" bestFit="1" customWidth="1"/>
    <col min="8206" max="8206" width="6.28515625" customWidth="1"/>
    <col min="8207" max="8208" width="6.140625" bestFit="1" customWidth="1"/>
    <col min="8452" max="8452" width="12.7109375" customWidth="1"/>
    <col min="8454" max="8454" width="13.42578125" customWidth="1"/>
    <col min="8455" max="8455" width="13.5703125" customWidth="1"/>
    <col min="8456" max="8456" width="15.140625" customWidth="1"/>
    <col min="8457" max="8457" width="15.7109375" customWidth="1"/>
    <col min="8458" max="8460" width="16" customWidth="1"/>
    <col min="8461" max="8461" width="6.140625" bestFit="1" customWidth="1"/>
    <col min="8462" max="8462" width="6.28515625" customWidth="1"/>
    <col min="8463" max="8464" width="6.140625" bestFit="1" customWidth="1"/>
    <col min="8708" max="8708" width="12.7109375" customWidth="1"/>
    <col min="8710" max="8710" width="13.42578125" customWidth="1"/>
    <col min="8711" max="8711" width="13.5703125" customWidth="1"/>
    <col min="8712" max="8712" width="15.140625" customWidth="1"/>
    <col min="8713" max="8713" width="15.7109375" customWidth="1"/>
    <col min="8714" max="8716" width="16" customWidth="1"/>
    <col min="8717" max="8717" width="6.140625" bestFit="1" customWidth="1"/>
    <col min="8718" max="8718" width="6.28515625" customWidth="1"/>
    <col min="8719" max="8720" width="6.140625" bestFit="1" customWidth="1"/>
    <col min="8964" max="8964" width="12.7109375" customWidth="1"/>
    <col min="8966" max="8966" width="13.42578125" customWidth="1"/>
    <col min="8967" max="8967" width="13.5703125" customWidth="1"/>
    <col min="8968" max="8968" width="15.140625" customWidth="1"/>
    <col min="8969" max="8969" width="15.7109375" customWidth="1"/>
    <col min="8970" max="8972" width="16" customWidth="1"/>
    <col min="8973" max="8973" width="6.140625" bestFit="1" customWidth="1"/>
    <col min="8974" max="8974" width="6.28515625" customWidth="1"/>
    <col min="8975" max="8976" width="6.140625" bestFit="1" customWidth="1"/>
    <col min="9220" max="9220" width="12.7109375" customWidth="1"/>
    <col min="9222" max="9222" width="13.42578125" customWidth="1"/>
    <col min="9223" max="9223" width="13.5703125" customWidth="1"/>
    <col min="9224" max="9224" width="15.140625" customWidth="1"/>
    <col min="9225" max="9225" width="15.7109375" customWidth="1"/>
    <col min="9226" max="9228" width="16" customWidth="1"/>
    <col min="9229" max="9229" width="6.140625" bestFit="1" customWidth="1"/>
    <col min="9230" max="9230" width="6.28515625" customWidth="1"/>
    <col min="9231" max="9232" width="6.140625" bestFit="1" customWidth="1"/>
    <col min="9476" max="9476" width="12.7109375" customWidth="1"/>
    <col min="9478" max="9478" width="13.42578125" customWidth="1"/>
    <col min="9479" max="9479" width="13.5703125" customWidth="1"/>
    <col min="9480" max="9480" width="15.140625" customWidth="1"/>
    <col min="9481" max="9481" width="15.7109375" customWidth="1"/>
    <col min="9482" max="9484" width="16" customWidth="1"/>
    <col min="9485" max="9485" width="6.140625" bestFit="1" customWidth="1"/>
    <col min="9486" max="9486" width="6.28515625" customWidth="1"/>
    <col min="9487" max="9488" width="6.140625" bestFit="1" customWidth="1"/>
    <col min="9732" max="9732" width="12.7109375" customWidth="1"/>
    <col min="9734" max="9734" width="13.42578125" customWidth="1"/>
    <col min="9735" max="9735" width="13.5703125" customWidth="1"/>
    <col min="9736" max="9736" width="15.140625" customWidth="1"/>
    <col min="9737" max="9737" width="15.7109375" customWidth="1"/>
    <col min="9738" max="9740" width="16" customWidth="1"/>
    <col min="9741" max="9741" width="6.140625" bestFit="1" customWidth="1"/>
    <col min="9742" max="9742" width="6.28515625" customWidth="1"/>
    <col min="9743" max="9744" width="6.140625" bestFit="1" customWidth="1"/>
    <col min="9988" max="9988" width="12.7109375" customWidth="1"/>
    <col min="9990" max="9990" width="13.42578125" customWidth="1"/>
    <col min="9991" max="9991" width="13.5703125" customWidth="1"/>
    <col min="9992" max="9992" width="15.140625" customWidth="1"/>
    <col min="9993" max="9993" width="15.7109375" customWidth="1"/>
    <col min="9994" max="9996" width="16" customWidth="1"/>
    <col min="9997" max="9997" width="6.140625" bestFit="1" customWidth="1"/>
    <col min="9998" max="9998" width="6.28515625" customWidth="1"/>
    <col min="9999" max="10000" width="6.140625" bestFit="1" customWidth="1"/>
    <col min="10244" max="10244" width="12.7109375" customWidth="1"/>
    <col min="10246" max="10246" width="13.42578125" customWidth="1"/>
    <col min="10247" max="10247" width="13.5703125" customWidth="1"/>
    <col min="10248" max="10248" width="15.140625" customWidth="1"/>
    <col min="10249" max="10249" width="15.7109375" customWidth="1"/>
    <col min="10250" max="10252" width="16" customWidth="1"/>
    <col min="10253" max="10253" width="6.140625" bestFit="1" customWidth="1"/>
    <col min="10254" max="10254" width="6.28515625" customWidth="1"/>
    <col min="10255" max="10256" width="6.140625" bestFit="1" customWidth="1"/>
    <col min="10500" max="10500" width="12.7109375" customWidth="1"/>
    <col min="10502" max="10502" width="13.42578125" customWidth="1"/>
    <col min="10503" max="10503" width="13.5703125" customWidth="1"/>
    <col min="10504" max="10504" width="15.140625" customWidth="1"/>
    <col min="10505" max="10505" width="15.7109375" customWidth="1"/>
    <col min="10506" max="10508" width="16" customWidth="1"/>
    <col min="10509" max="10509" width="6.140625" bestFit="1" customWidth="1"/>
    <col min="10510" max="10510" width="6.28515625" customWidth="1"/>
    <col min="10511" max="10512" width="6.140625" bestFit="1" customWidth="1"/>
    <col min="10756" max="10756" width="12.7109375" customWidth="1"/>
    <col min="10758" max="10758" width="13.42578125" customWidth="1"/>
    <col min="10759" max="10759" width="13.5703125" customWidth="1"/>
    <col min="10760" max="10760" width="15.140625" customWidth="1"/>
    <col min="10761" max="10761" width="15.7109375" customWidth="1"/>
    <col min="10762" max="10764" width="16" customWidth="1"/>
    <col min="10765" max="10765" width="6.140625" bestFit="1" customWidth="1"/>
    <col min="10766" max="10766" width="6.28515625" customWidth="1"/>
    <col min="10767" max="10768" width="6.140625" bestFit="1" customWidth="1"/>
    <col min="11012" max="11012" width="12.7109375" customWidth="1"/>
    <col min="11014" max="11014" width="13.42578125" customWidth="1"/>
    <col min="11015" max="11015" width="13.5703125" customWidth="1"/>
    <col min="11016" max="11016" width="15.140625" customWidth="1"/>
    <col min="11017" max="11017" width="15.7109375" customWidth="1"/>
    <col min="11018" max="11020" width="16" customWidth="1"/>
    <col min="11021" max="11021" width="6.140625" bestFit="1" customWidth="1"/>
    <col min="11022" max="11022" width="6.28515625" customWidth="1"/>
    <col min="11023" max="11024" width="6.140625" bestFit="1" customWidth="1"/>
    <col min="11268" max="11268" width="12.7109375" customWidth="1"/>
    <col min="11270" max="11270" width="13.42578125" customWidth="1"/>
    <col min="11271" max="11271" width="13.5703125" customWidth="1"/>
    <col min="11272" max="11272" width="15.140625" customWidth="1"/>
    <col min="11273" max="11273" width="15.7109375" customWidth="1"/>
    <col min="11274" max="11276" width="16" customWidth="1"/>
    <col min="11277" max="11277" width="6.140625" bestFit="1" customWidth="1"/>
    <col min="11278" max="11278" width="6.28515625" customWidth="1"/>
    <col min="11279" max="11280" width="6.140625" bestFit="1" customWidth="1"/>
    <col min="11524" max="11524" width="12.7109375" customWidth="1"/>
    <col min="11526" max="11526" width="13.42578125" customWidth="1"/>
    <col min="11527" max="11527" width="13.5703125" customWidth="1"/>
    <col min="11528" max="11528" width="15.140625" customWidth="1"/>
    <col min="11529" max="11529" width="15.7109375" customWidth="1"/>
    <col min="11530" max="11532" width="16" customWidth="1"/>
    <col min="11533" max="11533" width="6.140625" bestFit="1" customWidth="1"/>
    <col min="11534" max="11534" width="6.28515625" customWidth="1"/>
    <col min="11535" max="11536" width="6.140625" bestFit="1" customWidth="1"/>
    <col min="11780" max="11780" width="12.7109375" customWidth="1"/>
    <col min="11782" max="11782" width="13.42578125" customWidth="1"/>
    <col min="11783" max="11783" width="13.5703125" customWidth="1"/>
    <col min="11784" max="11784" width="15.140625" customWidth="1"/>
    <col min="11785" max="11785" width="15.7109375" customWidth="1"/>
    <col min="11786" max="11788" width="16" customWidth="1"/>
    <col min="11789" max="11789" width="6.140625" bestFit="1" customWidth="1"/>
    <col min="11790" max="11790" width="6.28515625" customWidth="1"/>
    <col min="11791" max="11792" width="6.140625" bestFit="1" customWidth="1"/>
    <col min="12036" max="12036" width="12.7109375" customWidth="1"/>
    <col min="12038" max="12038" width="13.42578125" customWidth="1"/>
    <col min="12039" max="12039" width="13.5703125" customWidth="1"/>
    <col min="12040" max="12040" width="15.140625" customWidth="1"/>
    <col min="12041" max="12041" width="15.7109375" customWidth="1"/>
    <col min="12042" max="12044" width="16" customWidth="1"/>
    <col min="12045" max="12045" width="6.140625" bestFit="1" customWidth="1"/>
    <col min="12046" max="12046" width="6.28515625" customWidth="1"/>
    <col min="12047" max="12048" width="6.140625" bestFit="1" customWidth="1"/>
    <col min="12292" max="12292" width="12.7109375" customWidth="1"/>
    <col min="12294" max="12294" width="13.42578125" customWidth="1"/>
    <col min="12295" max="12295" width="13.5703125" customWidth="1"/>
    <col min="12296" max="12296" width="15.140625" customWidth="1"/>
    <col min="12297" max="12297" width="15.7109375" customWidth="1"/>
    <col min="12298" max="12300" width="16" customWidth="1"/>
    <col min="12301" max="12301" width="6.140625" bestFit="1" customWidth="1"/>
    <col min="12302" max="12302" width="6.28515625" customWidth="1"/>
    <col min="12303" max="12304" width="6.140625" bestFit="1" customWidth="1"/>
    <col min="12548" max="12548" width="12.7109375" customWidth="1"/>
    <col min="12550" max="12550" width="13.42578125" customWidth="1"/>
    <col min="12551" max="12551" width="13.5703125" customWidth="1"/>
    <col min="12552" max="12552" width="15.140625" customWidth="1"/>
    <col min="12553" max="12553" width="15.7109375" customWidth="1"/>
    <col min="12554" max="12556" width="16" customWidth="1"/>
    <col min="12557" max="12557" width="6.140625" bestFit="1" customWidth="1"/>
    <col min="12558" max="12558" width="6.28515625" customWidth="1"/>
    <col min="12559" max="12560" width="6.140625" bestFit="1" customWidth="1"/>
    <col min="12804" max="12804" width="12.7109375" customWidth="1"/>
    <col min="12806" max="12806" width="13.42578125" customWidth="1"/>
    <col min="12807" max="12807" width="13.5703125" customWidth="1"/>
    <col min="12808" max="12808" width="15.140625" customWidth="1"/>
    <col min="12809" max="12809" width="15.7109375" customWidth="1"/>
    <col min="12810" max="12812" width="16" customWidth="1"/>
    <col min="12813" max="12813" width="6.140625" bestFit="1" customWidth="1"/>
    <col min="12814" max="12814" width="6.28515625" customWidth="1"/>
    <col min="12815" max="12816" width="6.140625" bestFit="1" customWidth="1"/>
    <col min="13060" max="13060" width="12.7109375" customWidth="1"/>
    <col min="13062" max="13062" width="13.42578125" customWidth="1"/>
    <col min="13063" max="13063" width="13.5703125" customWidth="1"/>
    <col min="13064" max="13064" width="15.140625" customWidth="1"/>
    <col min="13065" max="13065" width="15.7109375" customWidth="1"/>
    <col min="13066" max="13068" width="16" customWidth="1"/>
    <col min="13069" max="13069" width="6.140625" bestFit="1" customWidth="1"/>
    <col min="13070" max="13070" width="6.28515625" customWidth="1"/>
    <col min="13071" max="13072" width="6.140625" bestFit="1" customWidth="1"/>
    <col min="13316" max="13316" width="12.7109375" customWidth="1"/>
    <col min="13318" max="13318" width="13.42578125" customWidth="1"/>
    <col min="13319" max="13319" width="13.5703125" customWidth="1"/>
    <col min="13320" max="13320" width="15.140625" customWidth="1"/>
    <col min="13321" max="13321" width="15.7109375" customWidth="1"/>
    <col min="13322" max="13324" width="16" customWidth="1"/>
    <col min="13325" max="13325" width="6.140625" bestFit="1" customWidth="1"/>
    <col min="13326" max="13326" width="6.28515625" customWidth="1"/>
    <col min="13327" max="13328" width="6.140625" bestFit="1" customWidth="1"/>
    <col min="13572" max="13572" width="12.7109375" customWidth="1"/>
    <col min="13574" max="13574" width="13.42578125" customWidth="1"/>
    <col min="13575" max="13575" width="13.5703125" customWidth="1"/>
    <col min="13576" max="13576" width="15.140625" customWidth="1"/>
    <col min="13577" max="13577" width="15.7109375" customWidth="1"/>
    <col min="13578" max="13580" width="16" customWidth="1"/>
    <col min="13581" max="13581" width="6.140625" bestFit="1" customWidth="1"/>
    <col min="13582" max="13582" width="6.28515625" customWidth="1"/>
    <col min="13583" max="13584" width="6.140625" bestFit="1" customWidth="1"/>
    <col min="13828" max="13828" width="12.7109375" customWidth="1"/>
    <col min="13830" max="13830" width="13.42578125" customWidth="1"/>
    <col min="13831" max="13831" width="13.5703125" customWidth="1"/>
    <col min="13832" max="13832" width="15.140625" customWidth="1"/>
    <col min="13833" max="13833" width="15.7109375" customWidth="1"/>
    <col min="13834" max="13836" width="16" customWidth="1"/>
    <col min="13837" max="13837" width="6.140625" bestFit="1" customWidth="1"/>
    <col min="13838" max="13838" width="6.28515625" customWidth="1"/>
    <col min="13839" max="13840" width="6.140625" bestFit="1" customWidth="1"/>
    <col min="14084" max="14084" width="12.7109375" customWidth="1"/>
    <col min="14086" max="14086" width="13.42578125" customWidth="1"/>
    <col min="14087" max="14087" width="13.5703125" customWidth="1"/>
    <col min="14088" max="14088" width="15.140625" customWidth="1"/>
    <col min="14089" max="14089" width="15.7109375" customWidth="1"/>
    <col min="14090" max="14092" width="16" customWidth="1"/>
    <col min="14093" max="14093" width="6.140625" bestFit="1" customWidth="1"/>
    <col min="14094" max="14094" width="6.28515625" customWidth="1"/>
    <col min="14095" max="14096" width="6.140625" bestFit="1" customWidth="1"/>
    <col min="14340" max="14340" width="12.7109375" customWidth="1"/>
    <col min="14342" max="14342" width="13.42578125" customWidth="1"/>
    <col min="14343" max="14343" width="13.5703125" customWidth="1"/>
    <col min="14344" max="14344" width="15.140625" customWidth="1"/>
    <col min="14345" max="14345" width="15.7109375" customWidth="1"/>
    <col min="14346" max="14348" width="16" customWidth="1"/>
    <col min="14349" max="14349" width="6.140625" bestFit="1" customWidth="1"/>
    <col min="14350" max="14350" width="6.28515625" customWidth="1"/>
    <col min="14351" max="14352" width="6.140625" bestFit="1" customWidth="1"/>
    <col min="14596" max="14596" width="12.7109375" customWidth="1"/>
    <col min="14598" max="14598" width="13.42578125" customWidth="1"/>
    <col min="14599" max="14599" width="13.5703125" customWidth="1"/>
    <col min="14600" max="14600" width="15.140625" customWidth="1"/>
    <col min="14601" max="14601" width="15.7109375" customWidth="1"/>
    <col min="14602" max="14604" width="16" customWidth="1"/>
    <col min="14605" max="14605" width="6.140625" bestFit="1" customWidth="1"/>
    <col min="14606" max="14606" width="6.28515625" customWidth="1"/>
    <col min="14607" max="14608" width="6.140625" bestFit="1" customWidth="1"/>
    <col min="14852" max="14852" width="12.7109375" customWidth="1"/>
    <col min="14854" max="14854" width="13.42578125" customWidth="1"/>
    <col min="14855" max="14855" width="13.5703125" customWidth="1"/>
    <col min="14856" max="14856" width="15.140625" customWidth="1"/>
    <col min="14857" max="14857" width="15.7109375" customWidth="1"/>
    <col min="14858" max="14860" width="16" customWidth="1"/>
    <col min="14861" max="14861" width="6.140625" bestFit="1" customWidth="1"/>
    <col min="14862" max="14862" width="6.28515625" customWidth="1"/>
    <col min="14863" max="14864" width="6.140625" bestFit="1" customWidth="1"/>
    <col min="15108" max="15108" width="12.7109375" customWidth="1"/>
    <col min="15110" max="15110" width="13.42578125" customWidth="1"/>
    <col min="15111" max="15111" width="13.5703125" customWidth="1"/>
    <col min="15112" max="15112" width="15.140625" customWidth="1"/>
    <col min="15113" max="15113" width="15.7109375" customWidth="1"/>
    <col min="15114" max="15116" width="16" customWidth="1"/>
    <col min="15117" max="15117" width="6.140625" bestFit="1" customWidth="1"/>
    <col min="15118" max="15118" width="6.28515625" customWidth="1"/>
    <col min="15119" max="15120" width="6.140625" bestFit="1" customWidth="1"/>
    <col min="15364" max="15364" width="12.7109375" customWidth="1"/>
    <col min="15366" max="15366" width="13.42578125" customWidth="1"/>
    <col min="15367" max="15367" width="13.5703125" customWidth="1"/>
    <col min="15368" max="15368" width="15.140625" customWidth="1"/>
    <col min="15369" max="15369" width="15.7109375" customWidth="1"/>
    <col min="15370" max="15372" width="16" customWidth="1"/>
    <col min="15373" max="15373" width="6.140625" bestFit="1" customWidth="1"/>
    <col min="15374" max="15374" width="6.28515625" customWidth="1"/>
    <col min="15375" max="15376" width="6.140625" bestFit="1" customWidth="1"/>
    <col min="15620" max="15620" width="12.7109375" customWidth="1"/>
    <col min="15622" max="15622" width="13.42578125" customWidth="1"/>
    <col min="15623" max="15623" width="13.5703125" customWidth="1"/>
    <col min="15624" max="15624" width="15.140625" customWidth="1"/>
    <col min="15625" max="15625" width="15.7109375" customWidth="1"/>
    <col min="15626" max="15628" width="16" customWidth="1"/>
    <col min="15629" max="15629" width="6.140625" bestFit="1" customWidth="1"/>
    <col min="15630" max="15630" width="6.28515625" customWidth="1"/>
    <col min="15631" max="15632" width="6.140625" bestFit="1" customWidth="1"/>
    <col min="15876" max="15876" width="12.7109375" customWidth="1"/>
    <col min="15878" max="15878" width="13.42578125" customWidth="1"/>
    <col min="15879" max="15879" width="13.5703125" customWidth="1"/>
    <col min="15880" max="15880" width="15.140625" customWidth="1"/>
    <col min="15881" max="15881" width="15.7109375" customWidth="1"/>
    <col min="15882" max="15884" width="16" customWidth="1"/>
    <col min="15885" max="15885" width="6.140625" bestFit="1" customWidth="1"/>
    <col min="15886" max="15886" width="6.28515625" customWidth="1"/>
    <col min="15887" max="15888" width="6.140625" bestFit="1" customWidth="1"/>
    <col min="16132" max="16132" width="12.7109375" customWidth="1"/>
    <col min="16134" max="16134" width="13.42578125" customWidth="1"/>
    <col min="16135" max="16135" width="13.5703125" customWidth="1"/>
    <col min="16136" max="16136" width="15.140625" customWidth="1"/>
    <col min="16137" max="16137" width="15.7109375" customWidth="1"/>
    <col min="16138" max="16140" width="16" customWidth="1"/>
    <col min="16141" max="16141" width="6.140625" bestFit="1" customWidth="1"/>
    <col min="16142" max="16142" width="6.28515625" customWidth="1"/>
    <col min="16143" max="16144" width="6.140625" bestFit="1" customWidth="1"/>
  </cols>
  <sheetData>
    <row r="1" spans="1:17" x14ac:dyDescent="0.25">
      <c r="A1" s="3" t="s">
        <v>0</v>
      </c>
    </row>
    <row r="2" spans="1:17" x14ac:dyDescent="0.25">
      <c r="A2" s="12"/>
    </row>
    <row r="3" spans="1:17" ht="77.25" customHeight="1" x14ac:dyDescent="0.25">
      <c r="A3" s="35" t="s">
        <v>32</v>
      </c>
      <c r="B3" s="34" t="s">
        <v>33</v>
      </c>
      <c r="C3" s="33" t="s">
        <v>62</v>
      </c>
      <c r="D3" s="33" t="s">
        <v>63</v>
      </c>
      <c r="E3" s="33" t="s">
        <v>64</v>
      </c>
      <c r="F3" s="33" t="s">
        <v>65</v>
      </c>
      <c r="G3" s="33" t="s">
        <v>66</v>
      </c>
      <c r="H3" s="32" t="s">
        <v>67</v>
      </c>
      <c r="I3" s="32" t="s">
        <v>68</v>
      </c>
      <c r="J3" s="32" t="s">
        <v>69</v>
      </c>
      <c r="K3" s="32" t="s">
        <v>75</v>
      </c>
      <c r="L3" s="52"/>
      <c r="M3" s="31"/>
      <c r="N3" s="13"/>
      <c r="O3" s="13"/>
    </row>
    <row r="4" spans="1:17" x14ac:dyDescent="0.25">
      <c r="A4" s="62" t="s">
        <v>34</v>
      </c>
      <c r="B4" s="45" t="s">
        <v>25</v>
      </c>
      <c r="C4" s="30" t="s">
        <v>57</v>
      </c>
      <c r="D4" s="30" t="s">
        <v>57</v>
      </c>
      <c r="E4" s="30" t="s">
        <v>57</v>
      </c>
      <c r="F4" s="30">
        <v>1</v>
      </c>
      <c r="G4" s="30" t="s">
        <v>57</v>
      </c>
      <c r="H4" s="29">
        <v>1</v>
      </c>
      <c r="I4" s="30" t="s">
        <v>57</v>
      </c>
      <c r="J4" s="44">
        <v>1</v>
      </c>
      <c r="K4" s="30" t="s">
        <v>57</v>
      </c>
      <c r="L4" s="51">
        <f>$J$27</f>
        <v>0.18824383164006001</v>
      </c>
      <c r="M4" s="28">
        <f t="shared" ref="M4:M25" si="0">$I$27</f>
        <v>0.19</v>
      </c>
      <c r="N4" s="14">
        <f t="shared" ref="N4:N25" si="1">$H$27</f>
        <v>0.19655559715462001</v>
      </c>
      <c r="O4" s="13">
        <v>0.183</v>
      </c>
      <c r="P4" s="14">
        <v>0.16</v>
      </c>
      <c r="Q4" s="14">
        <v>0.16</v>
      </c>
    </row>
    <row r="5" spans="1:17" x14ac:dyDescent="0.25">
      <c r="A5" s="63"/>
      <c r="B5" s="45" t="s">
        <v>26</v>
      </c>
      <c r="C5" s="30" t="s">
        <v>57</v>
      </c>
      <c r="D5" s="30" t="s">
        <v>57</v>
      </c>
      <c r="E5" s="30" t="s">
        <v>57</v>
      </c>
      <c r="F5" s="30" t="s">
        <v>57</v>
      </c>
      <c r="G5" s="30" t="s">
        <v>57</v>
      </c>
      <c r="H5" s="30" t="s">
        <v>57</v>
      </c>
      <c r="I5" s="30" t="s">
        <v>57</v>
      </c>
      <c r="J5" s="30" t="s">
        <v>57</v>
      </c>
      <c r="K5" s="30" t="s">
        <v>57</v>
      </c>
      <c r="L5" s="51">
        <f t="shared" ref="L5:L27" si="2">$J$27</f>
        <v>0.18824383164006001</v>
      </c>
      <c r="M5" s="28">
        <f t="shared" si="0"/>
        <v>0.19</v>
      </c>
      <c r="N5" s="14">
        <f t="shared" si="1"/>
        <v>0.19655559715462001</v>
      </c>
      <c r="O5" s="14">
        <v>0.183</v>
      </c>
      <c r="P5" s="14">
        <v>0.16</v>
      </c>
      <c r="Q5" s="14">
        <v>0.16</v>
      </c>
    </row>
    <row r="6" spans="1:17" x14ac:dyDescent="0.25">
      <c r="A6" s="63"/>
      <c r="B6" s="45" t="s">
        <v>6</v>
      </c>
      <c r="C6" s="30">
        <v>0.16130380275804401</v>
      </c>
      <c r="D6" s="30">
        <v>0.15043478260869564</v>
      </c>
      <c r="E6" s="30">
        <v>0.16</v>
      </c>
      <c r="F6" s="30">
        <v>0.1609907120743034</v>
      </c>
      <c r="G6" s="30">
        <v>0.2</v>
      </c>
      <c r="H6" s="29">
        <v>0.22175732217572999</v>
      </c>
      <c r="I6" s="29">
        <v>0.21</v>
      </c>
      <c r="J6" s="44">
        <v>0.22067901234567999</v>
      </c>
      <c r="K6" s="46">
        <v>0.20709166352319999</v>
      </c>
      <c r="L6" s="51">
        <f t="shared" si="2"/>
        <v>0.18824383164006001</v>
      </c>
      <c r="M6" s="28">
        <f t="shared" si="0"/>
        <v>0.19</v>
      </c>
      <c r="N6" s="14">
        <f t="shared" si="1"/>
        <v>0.19655559715462001</v>
      </c>
      <c r="O6" s="14">
        <v>0.183</v>
      </c>
      <c r="P6" s="14">
        <v>0.16</v>
      </c>
      <c r="Q6" s="14">
        <v>0.16</v>
      </c>
    </row>
    <row r="7" spans="1:17" x14ac:dyDescent="0.25">
      <c r="A7" s="64"/>
      <c r="B7" s="15" t="s">
        <v>7</v>
      </c>
      <c r="C7" s="27">
        <v>0.16130380275804429</v>
      </c>
      <c r="D7" s="27">
        <v>0.15043478260869564</v>
      </c>
      <c r="E7" s="27">
        <v>0.16</v>
      </c>
      <c r="F7" s="27">
        <v>0.16129032258064516</v>
      </c>
      <c r="G7" s="38">
        <v>0.2</v>
      </c>
      <c r="H7" s="26">
        <v>0.22240802675585</v>
      </c>
      <c r="I7" s="26">
        <v>0.21</v>
      </c>
      <c r="J7" s="38">
        <v>0.22097956035479999</v>
      </c>
      <c r="K7" s="43">
        <v>0.20709166352319999</v>
      </c>
      <c r="L7" s="51">
        <f t="shared" si="2"/>
        <v>0.18824383164006001</v>
      </c>
      <c r="M7" s="28">
        <f t="shared" si="0"/>
        <v>0.19</v>
      </c>
      <c r="N7" s="14">
        <f t="shared" si="1"/>
        <v>0.19655559715462001</v>
      </c>
      <c r="O7" s="14">
        <v>0.183</v>
      </c>
      <c r="P7" s="14">
        <v>0.16</v>
      </c>
      <c r="Q7" s="14">
        <v>0.16</v>
      </c>
    </row>
    <row r="8" spans="1:17" x14ac:dyDescent="0.25">
      <c r="A8" s="62" t="s">
        <v>35</v>
      </c>
      <c r="B8" s="45" t="s">
        <v>8</v>
      </c>
      <c r="C8" s="30">
        <v>0.15635910224438904</v>
      </c>
      <c r="D8" s="30">
        <v>0.15655209452201935</v>
      </c>
      <c r="E8" s="30">
        <v>0.1494413407821229</v>
      </c>
      <c r="F8" s="30">
        <v>0.16997319034852548</v>
      </c>
      <c r="G8" s="30">
        <v>0.18546496483459235</v>
      </c>
      <c r="H8" s="29">
        <v>0.18827751196171999</v>
      </c>
      <c r="I8" s="29">
        <v>0.2</v>
      </c>
      <c r="J8" s="44">
        <v>0.18201183431953</v>
      </c>
      <c r="K8" s="46">
        <v>0.19422890397671999</v>
      </c>
      <c r="L8" s="51">
        <f t="shared" si="2"/>
        <v>0.18824383164006001</v>
      </c>
      <c r="M8" s="28">
        <f t="shared" si="0"/>
        <v>0.19</v>
      </c>
      <c r="N8" s="14">
        <f t="shared" si="1"/>
        <v>0.19655559715462001</v>
      </c>
      <c r="O8" s="14">
        <v>0.183</v>
      </c>
      <c r="P8" s="14">
        <v>0.16</v>
      </c>
      <c r="Q8" s="14">
        <v>0.16</v>
      </c>
    </row>
    <row r="9" spans="1:17" x14ac:dyDescent="0.25">
      <c r="A9" s="63"/>
      <c r="B9" s="45" t="s">
        <v>9</v>
      </c>
      <c r="C9" s="30">
        <v>0.28020565552699228</v>
      </c>
      <c r="D9" s="30">
        <v>0.27615062761506276</v>
      </c>
      <c r="E9" s="30">
        <v>0.26218097447795824</v>
      </c>
      <c r="F9" s="30">
        <v>0.21882352941176469</v>
      </c>
      <c r="G9" s="30">
        <v>0.3114406779661017</v>
      </c>
      <c r="H9" s="29">
        <v>0.26138613861386001</v>
      </c>
      <c r="I9" s="29">
        <v>0.25</v>
      </c>
      <c r="J9" s="44">
        <v>0.22267206477733001</v>
      </c>
      <c r="K9" s="46">
        <v>0.19861431870669999</v>
      </c>
      <c r="L9" s="51">
        <f t="shared" si="2"/>
        <v>0.18824383164006001</v>
      </c>
      <c r="M9" s="28">
        <f t="shared" si="0"/>
        <v>0.19</v>
      </c>
      <c r="N9" s="14">
        <f t="shared" si="1"/>
        <v>0.19655559715462001</v>
      </c>
      <c r="O9" s="14">
        <v>0.183</v>
      </c>
      <c r="P9" s="14">
        <v>0.16</v>
      </c>
      <c r="Q9" s="14">
        <v>0.16</v>
      </c>
    </row>
    <row r="10" spans="1:17" x14ac:dyDescent="0.25">
      <c r="A10" s="63"/>
      <c r="B10" s="45" t="s">
        <v>10</v>
      </c>
      <c r="C10" s="30">
        <v>0.15018074268813672</v>
      </c>
      <c r="D10" s="30">
        <v>0.11667208319792005</v>
      </c>
      <c r="E10" s="30">
        <v>0.13849410341699425</v>
      </c>
      <c r="F10" s="30">
        <v>0.1178391214010092</v>
      </c>
      <c r="G10" s="30">
        <v>0.14627737226277374</v>
      </c>
      <c r="H10" s="29">
        <v>0.16963151207116001</v>
      </c>
      <c r="I10" s="29">
        <v>0.17</v>
      </c>
      <c r="J10" s="44">
        <v>0.16498103666245001</v>
      </c>
      <c r="K10" s="46">
        <v>0.15220125786163999</v>
      </c>
      <c r="L10" s="51">
        <f t="shared" si="2"/>
        <v>0.18824383164006001</v>
      </c>
      <c r="M10" s="28">
        <f t="shared" si="0"/>
        <v>0.19</v>
      </c>
      <c r="N10" s="14">
        <f t="shared" si="1"/>
        <v>0.19655559715462001</v>
      </c>
      <c r="O10" s="14">
        <v>0.183</v>
      </c>
      <c r="P10" s="14">
        <v>0.16</v>
      </c>
      <c r="Q10" s="14">
        <v>0.16</v>
      </c>
    </row>
    <row r="11" spans="1:17" x14ac:dyDescent="0.25">
      <c r="A11" s="63"/>
      <c r="B11" s="45" t="s">
        <v>11</v>
      </c>
      <c r="C11" s="30">
        <v>0.16686114352392065</v>
      </c>
      <c r="D11" s="30">
        <v>0.16917293233082706</v>
      </c>
      <c r="E11" s="30">
        <v>0.1853233830845771</v>
      </c>
      <c r="F11" s="30">
        <v>0.18961038961038962</v>
      </c>
      <c r="G11" s="30">
        <v>0.18170266836086404</v>
      </c>
      <c r="H11" s="29">
        <v>0.17743979721166001</v>
      </c>
      <c r="I11" s="29">
        <v>0.17</v>
      </c>
      <c r="J11" s="44">
        <v>0.16842105263158</v>
      </c>
      <c r="K11" s="46">
        <v>0.15853658536585</v>
      </c>
      <c r="L11" s="51">
        <f t="shared" si="2"/>
        <v>0.18824383164006001</v>
      </c>
      <c r="M11" s="28">
        <f t="shared" si="0"/>
        <v>0.19</v>
      </c>
      <c r="N11" s="14">
        <f t="shared" si="1"/>
        <v>0.19655559715462001</v>
      </c>
      <c r="O11" s="14">
        <v>0.183</v>
      </c>
      <c r="P11" s="14">
        <v>0.16</v>
      </c>
      <c r="Q11" s="14">
        <v>0.16</v>
      </c>
    </row>
    <row r="12" spans="1:17" x14ac:dyDescent="0.25">
      <c r="A12" s="64"/>
      <c r="B12" s="15" t="s">
        <v>12</v>
      </c>
      <c r="C12" s="27">
        <v>0.16098325099409566</v>
      </c>
      <c r="D12" s="27">
        <v>0.14968428872105979</v>
      </c>
      <c r="E12" s="27">
        <v>0.15451859147993105</v>
      </c>
      <c r="F12" s="27">
        <v>0.15312273932963588</v>
      </c>
      <c r="G12" s="38">
        <v>0.18</v>
      </c>
      <c r="H12" s="26">
        <v>0.18475991649269</v>
      </c>
      <c r="I12" s="26">
        <v>0.19</v>
      </c>
      <c r="J12" s="36">
        <v>0.17681391622796999</v>
      </c>
      <c r="K12" s="42">
        <v>0.17541194343812</v>
      </c>
      <c r="L12" s="51">
        <f t="shared" si="2"/>
        <v>0.18824383164006001</v>
      </c>
      <c r="M12" s="28">
        <f t="shared" si="0"/>
        <v>0.19</v>
      </c>
      <c r="N12" s="14">
        <f t="shared" si="1"/>
        <v>0.19655559715462001</v>
      </c>
      <c r="O12" s="14">
        <v>0.183</v>
      </c>
      <c r="P12" s="14">
        <v>0.16</v>
      </c>
      <c r="Q12" s="14">
        <v>0.16</v>
      </c>
    </row>
    <row r="13" spans="1:17" x14ac:dyDescent="0.25">
      <c r="A13" s="62" t="s">
        <v>36</v>
      </c>
      <c r="B13" s="45" t="s">
        <v>13</v>
      </c>
      <c r="C13" s="30">
        <v>0.10526315789473684</v>
      </c>
      <c r="D13" s="30">
        <v>7.1428571428571425E-2</v>
      </c>
      <c r="E13" s="30">
        <v>7.1428571428571425E-2</v>
      </c>
      <c r="F13" s="30">
        <v>3.7735849056603772E-2</v>
      </c>
      <c r="G13" s="30">
        <v>0.13725490196078433</v>
      </c>
      <c r="H13" s="29">
        <v>0.16666666666666999</v>
      </c>
      <c r="I13" s="29">
        <v>0.2</v>
      </c>
      <c r="J13" s="44">
        <v>0.25</v>
      </c>
      <c r="K13" s="46">
        <v>0.23529411764706001</v>
      </c>
      <c r="L13" s="51">
        <f t="shared" si="2"/>
        <v>0.18824383164006001</v>
      </c>
      <c r="M13" s="28">
        <f t="shared" si="0"/>
        <v>0.19</v>
      </c>
      <c r="N13" s="14">
        <f t="shared" si="1"/>
        <v>0.19655559715462001</v>
      </c>
      <c r="O13" s="14">
        <v>0.183</v>
      </c>
      <c r="P13" s="14">
        <v>0.16</v>
      </c>
      <c r="Q13" s="14">
        <v>0.16</v>
      </c>
    </row>
    <row r="14" spans="1:17" x14ac:dyDescent="0.25">
      <c r="A14" s="63"/>
      <c r="B14" s="45" t="s">
        <v>27</v>
      </c>
      <c r="C14" s="30" t="s">
        <v>57</v>
      </c>
      <c r="D14" s="30" t="s">
        <v>57</v>
      </c>
      <c r="E14" s="30" t="s">
        <v>57</v>
      </c>
      <c r="F14" s="30" t="s">
        <v>57</v>
      </c>
      <c r="G14" s="30" t="s">
        <v>57</v>
      </c>
      <c r="H14" s="30" t="s">
        <v>57</v>
      </c>
      <c r="I14" s="30" t="s">
        <v>57</v>
      </c>
      <c r="J14" s="30" t="s">
        <v>57</v>
      </c>
      <c r="K14" s="30" t="s">
        <v>57</v>
      </c>
      <c r="L14" s="51">
        <f t="shared" si="2"/>
        <v>0.18824383164006001</v>
      </c>
      <c r="M14" s="28">
        <f t="shared" si="0"/>
        <v>0.19</v>
      </c>
      <c r="N14" s="14">
        <f t="shared" si="1"/>
        <v>0.19655559715462001</v>
      </c>
      <c r="O14" s="14">
        <v>0.183</v>
      </c>
      <c r="P14" s="14">
        <v>0.16</v>
      </c>
      <c r="Q14" s="14">
        <v>0.16</v>
      </c>
    </row>
    <row r="15" spans="1:17" x14ac:dyDescent="0.25">
      <c r="A15" s="63"/>
      <c r="B15" s="45" t="s">
        <v>14</v>
      </c>
      <c r="C15" s="30">
        <v>0.1246376811594203</v>
      </c>
      <c r="D15" s="30">
        <v>0.1326530612244898</v>
      </c>
      <c r="E15" s="30">
        <v>0.14859437751004015</v>
      </c>
      <c r="F15" s="30">
        <v>0.14336917562724014</v>
      </c>
      <c r="G15" s="30">
        <v>0.1417624521072797</v>
      </c>
      <c r="H15" s="29">
        <v>0.16845878136201001</v>
      </c>
      <c r="I15" s="29">
        <v>0.17</v>
      </c>
      <c r="J15" s="44">
        <v>0.16205533596838001</v>
      </c>
      <c r="K15" s="46">
        <v>0.14141414141413999</v>
      </c>
      <c r="L15" s="51">
        <f t="shared" si="2"/>
        <v>0.18824383164006001</v>
      </c>
      <c r="M15" s="28">
        <f t="shared" si="0"/>
        <v>0.19</v>
      </c>
      <c r="N15" s="14">
        <f t="shared" si="1"/>
        <v>0.19655559715462001</v>
      </c>
      <c r="O15" s="14">
        <v>0.183</v>
      </c>
      <c r="P15" s="14">
        <v>0.16</v>
      </c>
      <c r="Q15" s="14">
        <v>0.16</v>
      </c>
    </row>
    <row r="16" spans="1:17" x14ac:dyDescent="0.25">
      <c r="A16" s="63"/>
      <c r="B16" s="45" t="s">
        <v>15</v>
      </c>
      <c r="C16" s="30">
        <v>0.19298245614035087</v>
      </c>
      <c r="D16" s="30">
        <v>0.12977099236641221</v>
      </c>
      <c r="E16" s="30">
        <v>0.16666666666666666</v>
      </c>
      <c r="F16" s="30">
        <v>0.18777292576419213</v>
      </c>
      <c r="G16" s="30">
        <v>0.15918367346938775</v>
      </c>
      <c r="H16" s="29">
        <v>0.21304347826087</v>
      </c>
      <c r="I16" s="29">
        <v>0.21</v>
      </c>
      <c r="J16" s="44">
        <v>0.22529644268775001</v>
      </c>
      <c r="K16" s="46">
        <v>0.17110266159696</v>
      </c>
      <c r="L16" s="51">
        <f t="shared" si="2"/>
        <v>0.18824383164006001</v>
      </c>
      <c r="M16" s="28">
        <f t="shared" si="0"/>
        <v>0.19</v>
      </c>
      <c r="N16" s="14">
        <f t="shared" si="1"/>
        <v>0.19655559715462001</v>
      </c>
      <c r="O16" s="14">
        <v>0.183</v>
      </c>
      <c r="P16" s="14">
        <v>0.16</v>
      </c>
      <c r="Q16" s="14">
        <v>0.16</v>
      </c>
    </row>
    <row r="17" spans="1:17" x14ac:dyDescent="0.25">
      <c r="A17" s="63"/>
      <c r="B17" s="45" t="s">
        <v>16</v>
      </c>
      <c r="C17" s="30">
        <v>0.2113564668769716</v>
      </c>
      <c r="D17" s="30">
        <v>0.20618556701030927</v>
      </c>
      <c r="E17" s="30">
        <v>0.1940928270042194</v>
      </c>
      <c r="F17" s="30">
        <v>0.17813765182186234</v>
      </c>
      <c r="G17" s="30">
        <v>0.14682539682539683</v>
      </c>
      <c r="H17" s="29">
        <v>0.23684210526315999</v>
      </c>
      <c r="I17" s="29">
        <v>0.22</v>
      </c>
      <c r="J17" s="44">
        <v>0.16718266253870001</v>
      </c>
      <c r="K17" s="46">
        <v>0.20923076923077</v>
      </c>
      <c r="L17" s="51">
        <f t="shared" si="2"/>
        <v>0.18824383164006001</v>
      </c>
      <c r="M17" s="28">
        <f t="shared" si="0"/>
        <v>0.19</v>
      </c>
      <c r="N17" s="14">
        <f t="shared" si="1"/>
        <v>0.19655559715462001</v>
      </c>
      <c r="O17" s="14">
        <v>0.183</v>
      </c>
      <c r="P17" s="14">
        <v>0.16</v>
      </c>
      <c r="Q17" s="14">
        <v>0.16</v>
      </c>
    </row>
    <row r="18" spans="1:17" x14ac:dyDescent="0.25">
      <c r="A18" s="63"/>
      <c r="B18" s="45" t="s">
        <v>17</v>
      </c>
      <c r="C18" s="30" t="s">
        <v>57</v>
      </c>
      <c r="D18" s="30" t="s">
        <v>57</v>
      </c>
      <c r="E18" s="30" t="s">
        <v>57</v>
      </c>
      <c r="F18" s="30" t="s">
        <v>57</v>
      </c>
      <c r="G18" s="30" t="s">
        <v>57</v>
      </c>
      <c r="H18" s="30" t="s">
        <v>57</v>
      </c>
      <c r="I18" s="30" t="s">
        <v>57</v>
      </c>
      <c r="J18" s="30" t="s">
        <v>57</v>
      </c>
      <c r="K18" s="30" t="s">
        <v>57</v>
      </c>
      <c r="L18" s="51">
        <f t="shared" si="2"/>
        <v>0.18824383164006001</v>
      </c>
      <c r="M18" s="28">
        <f t="shared" si="0"/>
        <v>0.19</v>
      </c>
      <c r="N18" s="14">
        <f t="shared" si="1"/>
        <v>0.19655559715462001</v>
      </c>
      <c r="O18" s="14">
        <v>0.183</v>
      </c>
      <c r="P18" s="14">
        <v>0.16</v>
      </c>
      <c r="Q18" s="14">
        <v>0.16</v>
      </c>
    </row>
    <row r="19" spans="1:17" x14ac:dyDescent="0.25">
      <c r="A19" s="63"/>
      <c r="B19" s="45" t="s">
        <v>18</v>
      </c>
      <c r="C19" s="30">
        <v>0.19243421052631579</v>
      </c>
      <c r="D19" s="30">
        <v>0.2049335863377609</v>
      </c>
      <c r="E19" s="30">
        <v>0.19503546099290781</v>
      </c>
      <c r="F19" s="30">
        <v>0.22977941176470587</v>
      </c>
      <c r="G19" s="30">
        <v>0.24318658280922431</v>
      </c>
      <c r="H19" s="29">
        <v>0.24444444444444</v>
      </c>
      <c r="I19" s="29">
        <v>0.21</v>
      </c>
      <c r="J19" s="44">
        <v>0.25121951219512001</v>
      </c>
      <c r="K19" s="46">
        <v>0.23035230352304001</v>
      </c>
      <c r="L19" s="51">
        <f t="shared" si="2"/>
        <v>0.18824383164006001</v>
      </c>
      <c r="M19" s="28">
        <f t="shared" si="0"/>
        <v>0.19</v>
      </c>
      <c r="N19" s="14">
        <f t="shared" si="1"/>
        <v>0.19655559715462001</v>
      </c>
      <c r="O19" s="14">
        <v>0.183</v>
      </c>
      <c r="P19" s="14">
        <v>0.16</v>
      </c>
      <c r="Q19" s="14">
        <v>0.16</v>
      </c>
    </row>
    <row r="20" spans="1:17" x14ac:dyDescent="0.25">
      <c r="A20" s="63"/>
      <c r="B20" s="45" t="s">
        <v>19</v>
      </c>
      <c r="C20" s="30">
        <v>0.18032786885245902</v>
      </c>
      <c r="D20" s="30">
        <v>0.14473684210526316</v>
      </c>
      <c r="E20" s="30">
        <v>0.15887850467289719</v>
      </c>
      <c r="F20" s="30">
        <v>0.18095238095238095</v>
      </c>
      <c r="G20" s="30">
        <v>0.19523809523809524</v>
      </c>
      <c r="H20" s="29">
        <v>0.23364485981308</v>
      </c>
      <c r="I20" s="29">
        <v>0.21</v>
      </c>
      <c r="J20" s="44">
        <v>0.18260869565217</v>
      </c>
      <c r="K20" s="46">
        <v>0.17431192660549999</v>
      </c>
      <c r="L20" s="51">
        <f t="shared" si="2"/>
        <v>0.18824383164006001</v>
      </c>
      <c r="M20" s="28">
        <f t="shared" si="0"/>
        <v>0.19</v>
      </c>
      <c r="N20" s="14">
        <f t="shared" si="1"/>
        <v>0.19655559715462001</v>
      </c>
      <c r="O20" s="14">
        <v>0.183</v>
      </c>
      <c r="P20" s="14">
        <v>0.16</v>
      </c>
      <c r="Q20" s="14">
        <v>0.16</v>
      </c>
    </row>
    <row r="21" spans="1:17" x14ac:dyDescent="0.25">
      <c r="A21" s="63"/>
      <c r="B21" s="45" t="s">
        <v>20</v>
      </c>
      <c r="C21" s="30">
        <v>0.18979591836734694</v>
      </c>
      <c r="D21" s="30">
        <v>0.20270270270270271</v>
      </c>
      <c r="E21" s="30">
        <v>0.18012422360248448</v>
      </c>
      <c r="F21" s="30">
        <v>0.17602040816326531</v>
      </c>
      <c r="G21" s="30">
        <v>0.20465116279069767</v>
      </c>
      <c r="H21" s="29">
        <v>0.18997361477572999</v>
      </c>
      <c r="I21" s="29">
        <v>0.21</v>
      </c>
      <c r="J21" s="44">
        <v>0.17659137577001999</v>
      </c>
      <c r="K21" s="46">
        <v>0.15879828326180001</v>
      </c>
      <c r="L21" s="51">
        <f t="shared" si="2"/>
        <v>0.18824383164006001</v>
      </c>
      <c r="M21" s="28">
        <f t="shared" si="0"/>
        <v>0.19</v>
      </c>
      <c r="N21" s="14">
        <f t="shared" si="1"/>
        <v>0.19655559715462001</v>
      </c>
      <c r="O21" s="14">
        <v>0.183</v>
      </c>
      <c r="P21" s="14">
        <v>0.16</v>
      </c>
      <c r="Q21" s="14">
        <v>0.16</v>
      </c>
    </row>
    <row r="22" spans="1:17" x14ac:dyDescent="0.25">
      <c r="A22" s="63"/>
      <c r="B22" s="45" t="s">
        <v>28</v>
      </c>
      <c r="C22" s="30">
        <v>0.22926829268292684</v>
      </c>
      <c r="D22" s="30" t="s">
        <v>57</v>
      </c>
      <c r="E22" s="30" t="s">
        <v>57</v>
      </c>
      <c r="F22" s="30" t="s">
        <v>57</v>
      </c>
      <c r="G22" s="30" t="s">
        <v>57</v>
      </c>
      <c r="H22" s="30" t="s">
        <v>57</v>
      </c>
      <c r="I22" s="30" t="s">
        <v>57</v>
      </c>
      <c r="J22" s="30" t="s">
        <v>57</v>
      </c>
      <c r="K22" s="30" t="s">
        <v>57</v>
      </c>
      <c r="L22" s="51">
        <f t="shared" si="2"/>
        <v>0.18824383164006001</v>
      </c>
      <c r="M22" s="28">
        <f t="shared" si="0"/>
        <v>0.19</v>
      </c>
      <c r="N22" s="14">
        <f t="shared" si="1"/>
        <v>0.19655559715462001</v>
      </c>
      <c r="O22" s="14">
        <v>0.183</v>
      </c>
      <c r="P22" s="14">
        <v>0.16</v>
      </c>
      <c r="Q22" s="14">
        <v>0.16</v>
      </c>
    </row>
    <row r="23" spans="1:17" x14ac:dyDescent="0.25">
      <c r="A23" s="63"/>
      <c r="B23" s="45" t="s">
        <v>21</v>
      </c>
      <c r="C23" s="30">
        <v>0.12264150943396226</v>
      </c>
      <c r="D23" s="30">
        <v>0.16374269005847952</v>
      </c>
      <c r="E23" s="30">
        <v>0.12790697674418605</v>
      </c>
      <c r="F23" s="30">
        <v>0.14201183431952663</v>
      </c>
      <c r="G23" s="30">
        <v>0.19883040935672514</v>
      </c>
      <c r="H23" s="29">
        <v>0.26229508196721002</v>
      </c>
      <c r="I23" s="29">
        <v>0.25</v>
      </c>
      <c r="J23" s="44">
        <v>0.15384615384615</v>
      </c>
      <c r="K23" s="30" t="s">
        <v>57</v>
      </c>
      <c r="L23" s="51">
        <f t="shared" si="2"/>
        <v>0.18824383164006001</v>
      </c>
      <c r="M23" s="28">
        <f t="shared" si="0"/>
        <v>0.19</v>
      </c>
      <c r="N23" s="14">
        <f t="shared" si="1"/>
        <v>0.19655559715462001</v>
      </c>
      <c r="O23" s="14">
        <v>0.183</v>
      </c>
      <c r="P23" s="14">
        <v>0.16</v>
      </c>
      <c r="Q23" s="14">
        <v>0.16</v>
      </c>
    </row>
    <row r="24" spans="1:17" x14ac:dyDescent="0.25">
      <c r="A24" s="63"/>
      <c r="B24" s="45" t="s">
        <v>22</v>
      </c>
      <c r="C24" s="30">
        <v>0.1525</v>
      </c>
      <c r="D24" s="30">
        <v>0.19623655913978494</v>
      </c>
      <c r="E24" s="30">
        <v>0.20447284345047922</v>
      </c>
      <c r="F24" s="30">
        <v>0.16949152542372881</v>
      </c>
      <c r="G24" s="30">
        <v>0.1864406779661017</v>
      </c>
      <c r="H24" s="29">
        <v>0.18831168831169001</v>
      </c>
      <c r="I24" s="29">
        <v>0.18</v>
      </c>
      <c r="J24" s="44">
        <v>0.18548387096773999</v>
      </c>
      <c r="K24" s="46">
        <v>0.20467836257309999</v>
      </c>
      <c r="L24" s="51">
        <f t="shared" si="2"/>
        <v>0.18824383164006001</v>
      </c>
      <c r="M24" s="28">
        <f t="shared" si="0"/>
        <v>0.19</v>
      </c>
      <c r="N24" s="14">
        <f t="shared" si="1"/>
        <v>0.19655559715462001</v>
      </c>
      <c r="O24" s="14">
        <v>0.183</v>
      </c>
      <c r="P24" s="14">
        <v>0.16</v>
      </c>
      <c r="Q24" s="14">
        <v>0.16</v>
      </c>
    </row>
    <row r="25" spans="1:17" x14ac:dyDescent="0.25">
      <c r="A25" s="64"/>
      <c r="B25" s="15" t="s">
        <v>23</v>
      </c>
      <c r="C25" s="27">
        <v>0.176248821866164</v>
      </c>
      <c r="D25" s="27">
        <v>0.17787913340935005</v>
      </c>
      <c r="E25" s="27">
        <v>0.18</v>
      </c>
      <c r="F25" s="27">
        <v>0.17943548387096775</v>
      </c>
      <c r="G25" s="38">
        <v>0.18956379942927029</v>
      </c>
      <c r="H25" s="26">
        <v>0.21358393848783</v>
      </c>
      <c r="I25" s="26">
        <v>0.2</v>
      </c>
      <c r="J25" s="36">
        <v>0.19436504695793999</v>
      </c>
      <c r="K25" s="42">
        <v>0.18618618618619001</v>
      </c>
      <c r="L25" s="51">
        <f t="shared" si="2"/>
        <v>0.18824383164006001</v>
      </c>
      <c r="M25" s="28">
        <f t="shared" si="0"/>
        <v>0.19</v>
      </c>
      <c r="N25" s="14">
        <f t="shared" si="1"/>
        <v>0.19655559715462001</v>
      </c>
      <c r="O25" s="14">
        <v>0.183</v>
      </c>
      <c r="P25" s="14">
        <v>0.16</v>
      </c>
      <c r="Q25" s="14">
        <v>0.16</v>
      </c>
    </row>
    <row r="26" spans="1:17" x14ac:dyDescent="0.25">
      <c r="A26" s="50" t="s">
        <v>58</v>
      </c>
      <c r="B26" s="45" t="s">
        <v>54</v>
      </c>
      <c r="C26" s="30" t="s">
        <v>57</v>
      </c>
      <c r="D26" s="30" t="s">
        <v>57</v>
      </c>
      <c r="E26" s="30" t="s">
        <v>57</v>
      </c>
      <c r="F26" s="30" t="s">
        <v>57</v>
      </c>
      <c r="G26" s="30" t="s">
        <v>57</v>
      </c>
      <c r="H26" s="30" t="s">
        <v>57</v>
      </c>
      <c r="I26" s="30" t="s">
        <v>57</v>
      </c>
      <c r="J26" s="30" t="s">
        <v>57</v>
      </c>
      <c r="K26" s="30" t="s">
        <v>57</v>
      </c>
      <c r="L26" s="51">
        <f t="shared" si="2"/>
        <v>0.18824383164006001</v>
      </c>
      <c r="M26" s="14"/>
      <c r="N26" s="14"/>
      <c r="O26" s="14"/>
      <c r="P26" s="14"/>
    </row>
    <row r="27" spans="1:17" x14ac:dyDescent="0.25">
      <c r="A27" s="24" t="s">
        <v>29</v>
      </c>
      <c r="B27" s="24"/>
      <c r="C27" s="27">
        <v>0.16</v>
      </c>
      <c r="D27" s="27">
        <v>0.16</v>
      </c>
      <c r="E27" s="27">
        <v>0.16</v>
      </c>
      <c r="F27" s="27">
        <v>0.15954590780087444</v>
      </c>
      <c r="G27" s="38">
        <v>0.18297521898629932</v>
      </c>
      <c r="H27" s="26">
        <v>0.19655559715462001</v>
      </c>
      <c r="I27" s="25">
        <v>0.19</v>
      </c>
      <c r="J27" s="36">
        <v>0.18824383164006001</v>
      </c>
      <c r="K27" s="42">
        <v>0.18346997562597001</v>
      </c>
      <c r="L27" s="51">
        <f t="shared" si="2"/>
        <v>0.18824383164006001</v>
      </c>
      <c r="M27" s="16"/>
    </row>
    <row r="28" spans="1:17" x14ac:dyDescent="0.25">
      <c r="A28" t="s">
        <v>70</v>
      </c>
    </row>
  </sheetData>
  <mergeCells count="3">
    <mergeCell ref="A4:A7"/>
    <mergeCell ref="A8:A12"/>
    <mergeCell ref="A13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Kirjeldus2019</vt:lpstr>
      <vt:lpstr>Aruandesse2019</vt:lpstr>
      <vt:lpstr>Aastate võrdlus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Sirli Joona</dc:creator>
  <cp:lastModifiedBy>Mariliis Põld</cp:lastModifiedBy>
  <dcterms:created xsi:type="dcterms:W3CDTF">2018-06-13T11:34:08Z</dcterms:created>
  <dcterms:modified xsi:type="dcterms:W3CDTF">2020-09-30T08:30:39Z</dcterms:modified>
</cp:coreProperties>
</file>