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Eesti_ravikvaliteedi_andmed_2019\TTO_indik\tabelid_veebi\"/>
    </mc:Choice>
  </mc:AlternateContent>
  <xr:revisionPtr revIDLastSave="0" documentId="13_ncr:1_{682803C2-152A-49CF-9524-918C7BE79F5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irjeldus2019" sheetId="2" r:id="rId1"/>
    <sheet name="Aruandesse2019" sheetId="3" r:id="rId2"/>
    <sheet name="Andmed_detailsem" sheetId="4" r:id="rId3"/>
    <sheet name="Aastate võrdlus" sheetId="5" r:id="rId4"/>
  </sheets>
  <externalReferences>
    <externalReference r:id="rId5"/>
  </externalReferences>
  <definedNames>
    <definedName name="DF_GRID_1">Aruandesse2019!#REF!</definedName>
    <definedName name="DF_GRID_1_1">Andmed_detailsem!#REF!</definedName>
    <definedName name="HVA_I" localSheetId="3">[1]Aruandesse!$C$4:$C$25*0+[1]Aruandesse!$C$26</definedName>
    <definedName name="HVA_I">Aruandesse2019!$E$5:$E$26*0+Aruandesse2019!$E$28</definedName>
    <definedName name="HVA_II" localSheetId="3">[1]Aruandesse!#REF!*0+[1]Aruandesse!#REF!</definedName>
    <definedName name="HVA_II">Aruandesse2019!#REF!*0+Aruandesse2019!#REF!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" i="5" l="1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4" i="5"/>
  <c r="K51" i="5" l="1"/>
  <c r="K53" i="5" s="1"/>
  <c r="J51" i="5"/>
  <c r="J38" i="5"/>
  <c r="J33" i="5"/>
  <c r="L27" i="5" l="1"/>
  <c r="I6" i="3"/>
  <c r="K6" i="3" s="1"/>
  <c r="I7" i="3"/>
  <c r="I9" i="3"/>
  <c r="I10" i="3"/>
  <c r="I11" i="3"/>
  <c r="I12" i="3"/>
  <c r="I14" i="3"/>
  <c r="I15" i="3"/>
  <c r="I16" i="3"/>
  <c r="I17" i="3"/>
  <c r="I18" i="3"/>
  <c r="K18" i="3" s="1"/>
  <c r="I19" i="3"/>
  <c r="I20" i="3"/>
  <c r="I21" i="3"/>
  <c r="I22" i="3"/>
  <c r="I23" i="3"/>
  <c r="I24" i="3"/>
  <c r="I25" i="3"/>
  <c r="I28" i="3"/>
  <c r="H6" i="3"/>
  <c r="H7" i="3"/>
  <c r="H9" i="3"/>
  <c r="H10" i="3"/>
  <c r="H11" i="3"/>
  <c r="H12" i="3"/>
  <c r="H14" i="3"/>
  <c r="H15" i="3"/>
  <c r="H16" i="3"/>
  <c r="H17" i="3"/>
  <c r="H18" i="3"/>
  <c r="J18" i="3" s="1"/>
  <c r="H19" i="3"/>
  <c r="H20" i="3"/>
  <c r="H21" i="3"/>
  <c r="H22" i="3"/>
  <c r="J22" i="3" s="1"/>
  <c r="H23" i="3"/>
  <c r="H24" i="3"/>
  <c r="H25" i="3"/>
  <c r="H28" i="3"/>
  <c r="H5" i="3"/>
  <c r="I5" i="3"/>
  <c r="F22" i="3" l="1"/>
  <c r="H26" i="3"/>
  <c r="J6" i="3"/>
  <c r="F19" i="3"/>
  <c r="I26" i="3"/>
  <c r="H13" i="3"/>
  <c r="I13" i="3"/>
  <c r="I8" i="3" l="1"/>
  <c r="H8" i="3"/>
  <c r="F7" i="3"/>
  <c r="F8" i="3"/>
  <c r="F9" i="3"/>
  <c r="F10" i="3"/>
  <c r="F11" i="3"/>
  <c r="F12" i="3"/>
  <c r="F13" i="3"/>
  <c r="F18" i="3"/>
  <c r="F20" i="3"/>
  <c r="F23" i="3"/>
  <c r="F24" i="3"/>
  <c r="F25" i="3"/>
  <c r="F26" i="3"/>
  <c r="F28" i="3"/>
  <c r="M25" i="5" l="1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K28" i="3"/>
  <c r="J28" i="3"/>
  <c r="K26" i="3"/>
  <c r="J26" i="3"/>
  <c r="G26" i="3"/>
  <c r="K25" i="3"/>
  <c r="J25" i="3"/>
  <c r="G25" i="3"/>
  <c r="K24" i="3"/>
  <c r="J24" i="3"/>
  <c r="G24" i="3"/>
  <c r="K23" i="3"/>
  <c r="J23" i="3"/>
  <c r="G23" i="3"/>
  <c r="K22" i="3"/>
  <c r="G22" i="3"/>
  <c r="K21" i="3"/>
  <c r="J21" i="3"/>
  <c r="G21" i="3"/>
  <c r="K20" i="3"/>
  <c r="J20" i="3"/>
  <c r="G20" i="3"/>
  <c r="K19" i="3"/>
  <c r="J19" i="3"/>
  <c r="G19" i="3"/>
  <c r="G18" i="3"/>
  <c r="K17" i="3"/>
  <c r="J17" i="3"/>
  <c r="G17" i="3"/>
  <c r="K16" i="3"/>
  <c r="J16" i="3"/>
  <c r="G16" i="3"/>
  <c r="K15" i="3"/>
  <c r="J15" i="3"/>
  <c r="G15" i="3"/>
  <c r="K14" i="3"/>
  <c r="J14" i="3"/>
  <c r="G14" i="3"/>
  <c r="K13" i="3"/>
  <c r="J13" i="3"/>
  <c r="G13" i="3"/>
  <c r="K12" i="3"/>
  <c r="J12" i="3"/>
  <c r="G12" i="3"/>
  <c r="K11" i="3"/>
  <c r="J11" i="3"/>
  <c r="G11" i="3"/>
  <c r="K10" i="3"/>
  <c r="J10" i="3"/>
  <c r="G10" i="3"/>
  <c r="K9" i="3"/>
  <c r="J9" i="3"/>
  <c r="G9" i="3"/>
  <c r="K8" i="3"/>
  <c r="J8" i="3"/>
  <c r="G8" i="3"/>
  <c r="K7" i="3"/>
  <c r="J7" i="3"/>
  <c r="G7" i="3"/>
  <c r="G6" i="3"/>
  <c r="K5" i="3"/>
  <c r="G5" i="3"/>
  <c r="J5" i="3" l="1"/>
  <c r="F5" i="3"/>
</calcChain>
</file>

<file path=xl/sharedStrings.xml><?xml version="1.0" encoding="utf-8"?>
<sst xmlns="http://schemas.openxmlformats.org/spreadsheetml/2006/main" count="367" uniqueCount="114">
  <si>
    <r>
      <t xml:space="preserve">Indikaator </t>
    </r>
    <r>
      <rPr>
        <b/>
        <sz val="11"/>
        <color indexed="30"/>
        <rFont val="Times New Roman"/>
        <family val="1"/>
        <charset val="186"/>
      </rPr>
      <t xml:space="preserve">3b. PÄEVAKIRURGIA OSAKAAL: KOLETSÜSTEKTOOMIA </t>
    </r>
  </si>
  <si>
    <t xml:space="preserve">Raviarved, millel on vähemalt üks NCSP JKA20; JKA21 koodidest </t>
  </si>
  <si>
    <t>Haiglaliik</t>
  </si>
  <si>
    <t xml:space="preserve">Haigla </t>
  </si>
  <si>
    <t>2017 teostatud  koletsüstek-toomiaid, kordi</t>
  </si>
  <si>
    <t>95% usaldusvahemik</t>
  </si>
  <si>
    <t>215 HVA keskmine</t>
  </si>
  <si>
    <t>alumine usaldusvahemik</t>
  </si>
  <si>
    <t>ülemine usaldusvahemik</t>
  </si>
  <si>
    <t>alumise usaldusvahemiku erinevus sagedusest</t>
  </si>
  <si>
    <t>ülemise usaldusvahemiku erinevus sagedusest</t>
  </si>
  <si>
    <t>piirkondlikud</t>
  </si>
  <si>
    <t>PERH</t>
  </si>
  <si>
    <t>TÜK</t>
  </si>
  <si>
    <t>piirkH</t>
  </si>
  <si>
    <t>keskhaiglad</t>
  </si>
  <si>
    <t>ITK</t>
  </si>
  <si>
    <t>IVKH</t>
  </si>
  <si>
    <t>LTKH</t>
  </si>
  <si>
    <t>PH</t>
  </si>
  <si>
    <t>keskH</t>
  </si>
  <si>
    <t>üldhaiglad</t>
  </si>
  <si>
    <t>Järva</t>
  </si>
  <si>
    <t>Kures</t>
  </si>
  <si>
    <t>Lõuna</t>
  </si>
  <si>
    <t>Lääne</t>
  </si>
  <si>
    <t>Narva</t>
  </si>
  <si>
    <t>Põlva</t>
  </si>
  <si>
    <t>Rakvere</t>
  </si>
  <si>
    <t>Rapla</t>
  </si>
  <si>
    <t>Valga</t>
  </si>
  <si>
    <t>Vilj</t>
  </si>
  <si>
    <t>üldH</t>
  </si>
  <si>
    <t>HVA keskmine</t>
  </si>
  <si>
    <t>Kokku</t>
  </si>
  <si>
    <t xml:space="preserve">Indikaator  3b.  PÄEVAKIRURGIA OSAKAAL: KOLETSÜSTEKTOOMIA </t>
  </si>
  <si>
    <t xml:space="preserve"> Raviasutuse nimetus</t>
  </si>
  <si>
    <t>Statsionaarne</t>
  </si>
  <si>
    <t>Päevaravi ja päevakirurgia</t>
  </si>
  <si>
    <t/>
  </si>
  <si>
    <t>JKA kood arvel</t>
  </si>
  <si>
    <t>JKA koodi nimetus</t>
  </si>
  <si>
    <t>JKA20</t>
  </si>
  <si>
    <t>JKA21</t>
  </si>
  <si>
    <t>Kokku:</t>
  </si>
  <si>
    <t>Laparoskoopiline koletsüstektoomia</t>
  </si>
  <si>
    <t>Koletsüstektoomia</t>
  </si>
  <si>
    <t xml:space="preserve">Raviarved, millel on vähemalt üks NCSP JAB-alapeatüki koodidest </t>
  </si>
  <si>
    <t>haiglaliik</t>
  </si>
  <si>
    <t xml:space="preserve">haigla </t>
  </si>
  <si>
    <t>TLH</t>
  </si>
  <si>
    <t>Hiiumaa</t>
  </si>
  <si>
    <t>Jõgeva</t>
  </si>
  <si>
    <t>2016 teostatud  koletsüstek-toomiaid, kordi</t>
  </si>
  <si>
    <t>2015 teostatud  koletsüstek-toomiaid, kordi</t>
  </si>
  <si>
    <t>2014 teostatud  koletsüstek-toomiaid, kordi</t>
  </si>
  <si>
    <t>2013 teostatud  koletsüstek-toomiaid, kordi</t>
  </si>
  <si>
    <t>2012 teostatud  koletsüstek-toomiaid, kordi</t>
  </si>
  <si>
    <t>2011 teostatud  koletsüstek-toomiaid, kordi</t>
  </si>
  <si>
    <t>2017 päevakirurgias teostatud  koletsüstektoomiad, oskaaal</t>
  </si>
  <si>
    <t>Põhja-Eesti Regionaalhaigla</t>
  </si>
  <si>
    <t>Tartu Ülikooli Kliinikum</t>
  </si>
  <si>
    <t>Ida-Tallinna Keskhaigla</t>
  </si>
  <si>
    <t>Ida-Viru Keskhaigla</t>
  </si>
  <si>
    <t>Lääne-Tallinna Keskhaigla</t>
  </si>
  <si>
    <t>Pärnu Haigla</t>
  </si>
  <si>
    <t>Järvamaa Haigla</t>
  </si>
  <si>
    <t>Kuressaare Haigla</t>
  </si>
  <si>
    <t>Lõuna-Eesti Haigla</t>
  </si>
  <si>
    <t>Läänemaa Haigla</t>
  </si>
  <si>
    <t>Narva Haigla</t>
  </si>
  <si>
    <t>Põlva Haigla</t>
  </si>
  <si>
    <t>Rakvere Haigla</t>
  </si>
  <si>
    <t>Raplamaa Haigla</t>
  </si>
  <si>
    <t>Valga Haigla</t>
  </si>
  <si>
    <t>Viljandi Haigla</t>
  </si>
  <si>
    <t>Hiiumaa Haigla*</t>
  </si>
  <si>
    <t>Jõgeva Haigla*</t>
  </si>
  <si>
    <t>Piirkondlikud</t>
  </si>
  <si>
    <t>Keskhaiglad</t>
  </si>
  <si>
    <t>Üldhaiglad</t>
  </si>
  <si>
    <t>2016 päevakirurgias teostatud  koletsüstektoomiad, osakaal</t>
  </si>
  <si>
    <t>2018 teostatud  koletsüstek-toomiad, arv</t>
  </si>
  <si>
    <t>2018 päevakirurgias teostatud  koletsüstektoomiad, osakaal</t>
  </si>
  <si>
    <r>
      <t xml:space="preserve">Vanus </t>
    </r>
    <r>
      <rPr>
        <b/>
        <sz val="11"/>
        <color theme="1"/>
        <rFont val="Calibri"/>
        <family val="2"/>
        <charset val="186"/>
      </rPr>
      <t>≤14</t>
    </r>
  </si>
  <si>
    <r>
      <t xml:space="preserve">Vanus </t>
    </r>
    <r>
      <rPr>
        <b/>
        <sz val="11"/>
        <color theme="1"/>
        <rFont val="Calibri"/>
        <family val="2"/>
        <charset val="186"/>
      </rPr>
      <t>≥</t>
    </r>
    <r>
      <rPr>
        <b/>
        <sz val="11"/>
        <color theme="1"/>
        <rFont val="Calibri"/>
        <family val="2"/>
        <charset val="186"/>
        <scheme val="minor"/>
      </rPr>
      <t>19</t>
    </r>
  </si>
  <si>
    <t>Ambulatoorne</t>
  </si>
  <si>
    <t>Rapla Haigla</t>
  </si>
  <si>
    <t>Tallinna Lastehaigla</t>
  </si>
  <si>
    <t>Tartu ülikooli Kliinikum</t>
  </si>
  <si>
    <t>Erihaiglad</t>
  </si>
  <si>
    <t>Haapsalu Neuroloogiline Rehabilitatsioonikeskus</t>
  </si>
  <si>
    <t>-</t>
  </si>
  <si>
    <t>Haapsalu Neuroloogiline Rehabilitatsioonikeskus*</t>
  </si>
  <si>
    <t>2011 päevakirurgias teostatud koletsüstektoomia, osakaal</t>
  </si>
  <si>
    <t>2012 päevakirurgias teostatud  koletsüstektoomia, osakaal</t>
  </si>
  <si>
    <t>2013 päevakirurgias teostatud koletsüstektoomia, osakaal</t>
  </si>
  <si>
    <t>2014 päevakirurgias teostatud  koletsüstektoomia, osakaal</t>
  </si>
  <si>
    <t>2015 päevakirurgias teostatud  koletsüstektoomia, osakaal</t>
  </si>
  <si>
    <t>Plaanilised koletsüstektoomiad teenuse tüübi kaupa</t>
  </si>
  <si>
    <t>* asutuses teenust ei osutata</t>
  </si>
  <si>
    <t xml:space="preserve">Kriipsuga ( - ) tähistatud read, kus ei olnud juhtusid ning tulemust ei saanud arvutada. </t>
  </si>
  <si>
    <t>Vanus 15–18</t>
  </si>
  <si>
    <t xml:space="preserve">2018*. aastast tulemuste arvutamisel eemaldatud vanusepiirang ≥18 aastat 
</t>
  </si>
  <si>
    <t>2019. a teostatud  koletsüstektoomiad, arv</t>
  </si>
  <si>
    <t xml:space="preserve">2019. a päevakirurgias teostatud  koletsüstektoomiad, arv </t>
  </si>
  <si>
    <t>2019. a päevakirurgias teostatud  koletsüstektoomiad, osakaal</t>
  </si>
  <si>
    <t>2019 teostatud  koletsüstektoomiad, arv</t>
  </si>
  <si>
    <t>2019 päevakirurgias teostatud  koletsüstektoomiad, osakaal</t>
  </si>
  <si>
    <t>2019. a teostatud  koletsüstek-toomiad, arv</t>
  </si>
  <si>
    <t>2019.aastast on algvalimi periood arve alguse asemel arve lõpu järgi</t>
  </si>
  <si>
    <t>PiirkH</t>
  </si>
  <si>
    <t>KeskH</t>
  </si>
  <si>
    <t>ÜldH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</si>
</sst>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%"/>
  </numFmts>
  <fonts count="4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rgb="FF00599D"/>
      <name val="Times New Roman"/>
      <family val="1"/>
      <charset val="186"/>
    </font>
    <font>
      <b/>
      <sz val="11"/>
      <color indexed="30"/>
      <name val="Times New Roman"/>
      <family val="1"/>
      <charset val="186"/>
    </font>
    <font>
      <sz val="11"/>
      <color theme="3"/>
      <name val="Times New Roman"/>
      <family val="1"/>
      <charset val="186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charset val="186"/>
      <scheme val="minor"/>
    </font>
    <font>
      <b/>
      <sz val="10"/>
      <color rgb="FF000000"/>
      <name val="Times New Roman"/>
      <family val="1"/>
      <charset val="186"/>
    </font>
    <font>
      <b/>
      <sz val="12"/>
      <color rgb="FF1C5394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8"/>
      <name val="Arial"/>
      <family val="2"/>
      <charset val="186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  <charset val="186"/>
    </font>
    <font>
      <b/>
      <sz val="11"/>
      <color theme="1"/>
      <name val="Calibri"/>
      <family val="2"/>
      <charset val="186"/>
    </font>
    <font>
      <sz val="8"/>
      <name val="Arial"/>
      <family val="2"/>
      <charset val="186"/>
    </font>
  </fonts>
  <fills count="54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rgb="FF00B050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2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4" borderId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0" borderId="0" applyNumberFormat="0" applyBorder="0" applyAlignment="0" applyProtection="0"/>
    <xf numFmtId="0" fontId="24" fillId="18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8" borderId="0" applyNumberFormat="0" applyBorder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3" fillId="24" borderId="0" applyNumberFormat="0" applyBorder="0" applyAlignment="0" applyProtection="0"/>
    <xf numFmtId="0" fontId="25" fillId="22" borderId="0" applyNumberFormat="0" applyBorder="0" applyAlignment="0" applyProtection="0"/>
    <xf numFmtId="0" fontId="26" fillId="25" borderId="7" applyNumberFormat="0" applyAlignment="0" applyProtection="0"/>
    <xf numFmtId="0" fontId="27" fillId="17" borderId="8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4" fillId="15" borderId="0" applyNumberFormat="0" applyBorder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7" applyNumberFormat="0" applyAlignment="0" applyProtection="0"/>
    <xf numFmtId="0" fontId="33" fillId="0" borderId="12" applyNumberFormat="0" applyFill="0" applyAlignment="0" applyProtection="0"/>
    <xf numFmtId="0" fontId="33" fillId="23" borderId="0" applyNumberFormat="0" applyBorder="0" applyAlignment="0" applyProtection="0"/>
    <xf numFmtId="0" fontId="16" fillId="22" borderId="7" applyNumberFormat="0" applyFont="0" applyAlignment="0" applyProtection="0"/>
    <xf numFmtId="0" fontId="34" fillId="25" borderId="13" applyNumberFormat="0" applyAlignment="0" applyProtection="0"/>
    <xf numFmtId="4" fontId="16" fillId="29" borderId="7" applyNumberFormat="0" applyProtection="0">
      <alignment vertical="center"/>
    </xf>
    <xf numFmtId="4" fontId="37" fillId="30" borderId="7" applyNumberFormat="0" applyProtection="0">
      <alignment vertical="center"/>
    </xf>
    <xf numFmtId="4" fontId="16" fillId="30" borderId="7" applyNumberFormat="0" applyProtection="0">
      <alignment horizontal="left" vertical="center" indent="1"/>
    </xf>
    <xf numFmtId="0" fontId="20" fillId="29" borderId="14" applyNumberFormat="0" applyProtection="0">
      <alignment horizontal="left" vertical="top" indent="1"/>
    </xf>
    <xf numFmtId="4" fontId="16" fillId="31" borderId="7" applyNumberFormat="0" applyProtection="0">
      <alignment horizontal="left" vertical="center" indent="1"/>
    </xf>
    <xf numFmtId="4" fontId="16" fillId="32" borderId="7" applyNumberFormat="0" applyProtection="0">
      <alignment horizontal="right" vertical="center"/>
    </xf>
    <xf numFmtId="4" fontId="16" fillId="33" borderId="7" applyNumberFormat="0" applyProtection="0">
      <alignment horizontal="right" vertical="center"/>
    </xf>
    <xf numFmtId="4" fontId="16" fillId="34" borderId="15" applyNumberFormat="0" applyProtection="0">
      <alignment horizontal="right" vertical="center"/>
    </xf>
    <xf numFmtId="4" fontId="16" fillId="35" borderId="7" applyNumberFormat="0" applyProtection="0">
      <alignment horizontal="right" vertical="center"/>
    </xf>
    <xf numFmtId="4" fontId="16" fillId="36" borderId="7" applyNumberFormat="0" applyProtection="0">
      <alignment horizontal="right" vertical="center"/>
    </xf>
    <xf numFmtId="4" fontId="16" fillId="37" borderId="7" applyNumberFormat="0" applyProtection="0">
      <alignment horizontal="right" vertical="center"/>
    </xf>
    <xf numFmtId="4" fontId="16" fillId="38" borderId="7" applyNumberFormat="0" applyProtection="0">
      <alignment horizontal="right" vertical="center"/>
    </xf>
    <xf numFmtId="4" fontId="16" fillId="39" borderId="7" applyNumberFormat="0" applyProtection="0">
      <alignment horizontal="right" vertical="center"/>
    </xf>
    <xf numFmtId="4" fontId="16" fillId="40" borderId="7" applyNumberFormat="0" applyProtection="0">
      <alignment horizontal="right" vertical="center"/>
    </xf>
    <xf numFmtId="4" fontId="16" fillId="41" borderId="15" applyNumberFormat="0" applyProtection="0">
      <alignment horizontal="left" vertical="center" indent="1"/>
    </xf>
    <xf numFmtId="4" fontId="19" fillId="42" borderId="15" applyNumberFormat="0" applyProtection="0">
      <alignment horizontal="left" vertical="center" indent="1"/>
    </xf>
    <xf numFmtId="4" fontId="19" fillId="42" borderId="15" applyNumberFormat="0" applyProtection="0">
      <alignment horizontal="left" vertical="center" indent="1"/>
    </xf>
    <xf numFmtId="4" fontId="16" fillId="43" borderId="7" applyNumberFormat="0" applyProtection="0">
      <alignment horizontal="right" vertical="center"/>
    </xf>
    <xf numFmtId="4" fontId="16" fillId="44" borderId="15" applyNumberFormat="0" applyProtection="0">
      <alignment horizontal="left" vertical="center" indent="1"/>
    </xf>
    <xf numFmtId="4" fontId="16" fillId="43" borderId="15" applyNumberFormat="0" applyProtection="0">
      <alignment horizontal="left" vertical="center" indent="1"/>
    </xf>
    <xf numFmtId="0" fontId="16" fillId="45" borderId="7" applyNumberFormat="0" applyProtection="0">
      <alignment horizontal="left" vertical="center" indent="1"/>
    </xf>
    <xf numFmtId="0" fontId="16" fillId="42" borderId="14" applyNumberFormat="0" applyProtection="0">
      <alignment horizontal="left" vertical="top" indent="1"/>
    </xf>
    <xf numFmtId="0" fontId="16" fillId="46" borderId="7" applyNumberFormat="0" applyProtection="0">
      <alignment horizontal="left" vertical="center" indent="1"/>
    </xf>
    <xf numFmtId="0" fontId="16" fillId="43" borderId="14" applyNumberFormat="0" applyProtection="0">
      <alignment horizontal="left" vertical="top" indent="1"/>
    </xf>
    <xf numFmtId="0" fontId="16" fillId="47" borderId="7" applyNumberFormat="0" applyProtection="0">
      <alignment horizontal="left" vertical="center" indent="1"/>
    </xf>
    <xf numFmtId="0" fontId="16" fillId="47" borderId="14" applyNumberFormat="0" applyProtection="0">
      <alignment horizontal="left" vertical="top" indent="1"/>
    </xf>
    <xf numFmtId="0" fontId="16" fillId="44" borderId="7" applyNumberFormat="0" applyProtection="0">
      <alignment horizontal="left" vertical="center" indent="1"/>
    </xf>
    <xf numFmtId="0" fontId="16" fillId="44" borderId="14" applyNumberFormat="0" applyProtection="0">
      <alignment horizontal="left" vertical="top" indent="1"/>
    </xf>
    <xf numFmtId="0" fontId="16" fillId="48" borderId="16" applyNumberFormat="0">
      <protection locked="0"/>
    </xf>
    <xf numFmtId="0" fontId="17" fillId="42" borderId="17" applyBorder="0"/>
    <xf numFmtId="4" fontId="18" fillId="49" borderId="14" applyNumberFormat="0" applyProtection="0">
      <alignment vertical="center"/>
    </xf>
    <xf numFmtId="4" fontId="37" fillId="50" borderId="1" applyNumberFormat="0" applyProtection="0">
      <alignment vertical="center"/>
    </xf>
    <xf numFmtId="4" fontId="18" fillId="45" borderId="14" applyNumberFormat="0" applyProtection="0">
      <alignment horizontal="left" vertical="center" indent="1"/>
    </xf>
    <xf numFmtId="0" fontId="18" fillId="49" borderId="14" applyNumberFormat="0" applyProtection="0">
      <alignment horizontal="left" vertical="top" indent="1"/>
    </xf>
    <xf numFmtId="4" fontId="16" fillId="0" borderId="7" applyNumberFormat="0" applyProtection="0">
      <alignment horizontal="right" vertical="center"/>
    </xf>
    <xf numFmtId="4" fontId="37" fillId="51" borderId="7" applyNumberFormat="0" applyProtection="0">
      <alignment horizontal="right" vertical="center"/>
    </xf>
    <xf numFmtId="4" fontId="16" fillId="31" borderId="7" applyNumberFormat="0" applyProtection="0">
      <alignment horizontal="left" vertical="center" indent="1"/>
    </xf>
    <xf numFmtId="0" fontId="18" fillId="43" borderId="14" applyNumberFormat="0" applyProtection="0">
      <alignment horizontal="left" vertical="top" indent="1"/>
    </xf>
    <xf numFmtId="4" fontId="21" fillId="52" borderId="15" applyNumberFormat="0" applyProtection="0">
      <alignment horizontal="left" vertical="center" indent="1"/>
    </xf>
    <xf numFmtId="0" fontId="16" fillId="53" borderId="1"/>
    <xf numFmtId="4" fontId="22" fillId="48" borderId="7" applyNumberFormat="0" applyProtection="0">
      <alignment horizontal="right" vertical="center"/>
    </xf>
    <xf numFmtId="0" fontId="35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38" fillId="4" borderId="0"/>
    <xf numFmtId="0" fontId="23" fillId="5" borderId="0" applyNumberFormat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5" borderId="0" applyNumberFormat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23" fillId="21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40" fillId="4" borderId="0"/>
    <xf numFmtId="0" fontId="23" fillId="5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21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</cellStyleXfs>
  <cellXfs count="90">
    <xf numFmtId="0" fontId="0" fillId="0" borderId="0" xfId="0"/>
    <xf numFmtId="0" fontId="5" fillId="0" borderId="0" xfId="0" applyFont="1"/>
    <xf numFmtId="0" fontId="7" fillId="0" borderId="0" xfId="0" applyFont="1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0" fillId="0" borderId="1" xfId="0" applyFill="1" applyBorder="1"/>
    <xf numFmtId="0" fontId="1" fillId="0" borderId="1" xfId="1" applyNumberFormat="1" applyFont="1" applyFill="1" applyBorder="1"/>
    <xf numFmtId="9" fontId="1" fillId="0" borderId="1" xfId="1" applyFont="1" applyFill="1" applyBorder="1"/>
    <xf numFmtId="9" fontId="10" fillId="0" borderId="0" xfId="1" applyFont="1" applyFill="1" applyBorder="1"/>
    <xf numFmtId="0" fontId="3" fillId="0" borderId="1" xfId="1" applyNumberFormat="1" applyFont="1" applyFill="1" applyBorder="1"/>
    <xf numFmtId="9" fontId="3" fillId="0" borderId="1" xfId="1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vertical="center"/>
    </xf>
    <xf numFmtId="9" fontId="1" fillId="0" borderId="0" xfId="1" applyFont="1"/>
    <xf numFmtId="0" fontId="12" fillId="0" borderId="0" xfId="0" applyFont="1"/>
    <xf numFmtId="0" fontId="11" fillId="0" borderId="0" xfId="2" applyAlignment="1" applyProtection="1"/>
    <xf numFmtId="0" fontId="11" fillId="0" borderId="0" xfId="2"/>
    <xf numFmtId="0" fontId="13" fillId="0" borderId="0" xfId="0" applyFont="1"/>
    <xf numFmtId="0" fontId="0" fillId="3" borderId="1" xfId="0" applyFill="1" applyBorder="1"/>
    <xf numFmtId="0" fontId="9" fillId="0" borderId="0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right"/>
    </xf>
    <xf numFmtId="0" fontId="0" fillId="0" borderId="1" xfId="0" applyBorder="1"/>
    <xf numFmtId="0" fontId="3" fillId="0" borderId="1" xfId="0" applyFont="1" applyBorder="1"/>
    <xf numFmtId="0" fontId="9" fillId="0" borderId="0" xfId="0" applyFont="1" applyBorder="1"/>
    <xf numFmtId="0" fontId="9" fillId="0" borderId="1" xfId="0" applyFont="1" applyBorder="1" applyAlignment="1">
      <alignment horizontal="right"/>
    </xf>
    <xf numFmtId="0" fontId="8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9" fontId="10" fillId="0" borderId="0" xfId="1" applyNumberFormat="1" applyFont="1" applyFill="1" applyBorder="1"/>
    <xf numFmtId="9" fontId="4" fillId="0" borderId="0" xfId="0" applyNumberFormat="1" applyFont="1" applyBorder="1"/>
    <xf numFmtId="0" fontId="3" fillId="0" borderId="3" xfId="0" applyFont="1" applyFill="1" applyBorder="1" applyAlignment="1"/>
    <xf numFmtId="9" fontId="3" fillId="0" borderId="0" xfId="1" applyFont="1" applyFill="1" applyBorder="1"/>
    <xf numFmtId="0" fontId="0" fillId="0" borderId="0" xfId="0" applyFill="1" applyBorder="1"/>
    <xf numFmtId="0" fontId="0" fillId="0" borderId="0" xfId="0" applyFill="1"/>
    <xf numFmtId="0" fontId="8" fillId="0" borderId="0" xfId="0" applyNumberFormat="1" applyFont="1" applyFill="1" applyBorder="1" applyAlignment="1">
      <alignment horizontal="center" vertical="top" wrapText="1"/>
    </xf>
    <xf numFmtId="0" fontId="1" fillId="0" borderId="0" xfId="1" applyNumberFormat="1" applyFont="1" applyFill="1" applyBorder="1"/>
    <xf numFmtId="0" fontId="3" fillId="0" borderId="0" xfId="1" applyNumberFormat="1" applyFont="1" applyFill="1" applyBorder="1"/>
    <xf numFmtId="164" fontId="1" fillId="0" borderId="1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0" fontId="14" fillId="0" borderId="0" xfId="0" applyFont="1"/>
    <xf numFmtId="0" fontId="0" fillId="0" borderId="5" xfId="0" applyFont="1" applyBorder="1"/>
    <xf numFmtId="0" fontId="0" fillId="0" borderId="1" xfId="0" applyFont="1" applyBorder="1"/>
    <xf numFmtId="165" fontId="3" fillId="0" borderId="1" xfId="1" applyNumberFormat="1" applyFont="1" applyFill="1" applyBorder="1"/>
    <xf numFmtId="0" fontId="0" fillId="3" borderId="21" xfId="0" applyFill="1" applyBorder="1" applyAlignment="1">
      <alignment horizontal="left" vertical="center"/>
    </xf>
    <xf numFmtId="0" fontId="14" fillId="0" borderId="19" xfId="0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9" fontId="3" fillId="0" borderId="3" xfId="0" applyNumberFormat="1" applyFont="1" applyBorder="1" applyAlignment="1">
      <alignment horizontal="right"/>
    </xf>
    <xf numFmtId="9" fontId="3" fillId="0" borderId="1" xfId="0" applyNumberFormat="1" applyFont="1" applyBorder="1" applyAlignment="1">
      <alignment horizontal="right"/>
    </xf>
    <xf numFmtId="10" fontId="1" fillId="0" borderId="1" xfId="1" applyNumberFormat="1" applyFont="1" applyFill="1" applyBorder="1"/>
    <xf numFmtId="10" fontId="0" fillId="0" borderId="1" xfId="0" applyNumberFormat="1" applyBorder="1"/>
    <xf numFmtId="10" fontId="3" fillId="0" borderId="1" xfId="0" applyNumberFormat="1" applyFont="1" applyBorder="1" applyAlignment="1">
      <alignment horizontal="right"/>
    </xf>
    <xf numFmtId="10" fontId="3" fillId="0" borderId="1" xfId="1" applyNumberFormat="1" applyFont="1" applyFill="1" applyBorder="1"/>
    <xf numFmtId="10" fontId="3" fillId="0" borderId="1" xfId="0" applyNumberFormat="1" applyFont="1" applyBorder="1"/>
    <xf numFmtId="10" fontId="3" fillId="0" borderId="3" xfId="0" applyNumberFormat="1" applyFont="1" applyBorder="1"/>
    <xf numFmtId="0" fontId="3" fillId="0" borderId="1" xfId="0" applyFont="1" applyBorder="1" applyAlignment="1">
      <alignment horizontal="center" vertical="center"/>
    </xf>
    <xf numFmtId="0" fontId="0" fillId="0" borderId="5" xfId="0" applyBorder="1"/>
    <xf numFmtId="0" fontId="0" fillId="0" borderId="1" xfId="0" applyBorder="1" applyAlignment="1">
      <alignment vertical="center"/>
    </xf>
    <xf numFmtId="0" fontId="0" fillId="0" borderId="1" xfId="1" applyNumberFormat="1" applyFont="1" applyBorder="1" applyAlignment="1">
      <alignment horizontal="right"/>
    </xf>
    <xf numFmtId="0" fontId="3" fillId="0" borderId="1" xfId="0" applyFont="1" applyBorder="1" applyAlignment="1">
      <alignment vertical="center"/>
    </xf>
    <xf numFmtId="0" fontId="0" fillId="0" borderId="20" xfId="0" applyBorder="1" applyAlignment="1"/>
    <xf numFmtId="10" fontId="0" fillId="0" borderId="3" xfId="0" applyNumberFormat="1" applyFont="1" applyBorder="1" applyAlignment="1">
      <alignment horizontal="right"/>
    </xf>
    <xf numFmtId="10" fontId="0" fillId="0" borderId="1" xfId="0" applyNumberFormat="1" applyFont="1" applyBorder="1" applyAlignment="1">
      <alignment horizontal="right"/>
    </xf>
    <xf numFmtId="0" fontId="0" fillId="0" borderId="0" xfId="0" applyBorder="1" applyAlignment="1"/>
    <xf numFmtId="9" fontId="1" fillId="0" borderId="1" xfId="1" applyFont="1" applyFill="1" applyBorder="1" applyAlignment="1">
      <alignment horizontal="right"/>
    </xf>
    <xf numFmtId="9" fontId="3" fillId="0" borderId="1" xfId="1" applyFont="1" applyFill="1" applyBorder="1" applyAlignment="1">
      <alignment horizontal="right"/>
    </xf>
    <xf numFmtId="0" fontId="10" fillId="0" borderId="0" xfId="0" applyFont="1" applyBorder="1" applyAlignment="1">
      <alignment horizontal="center" wrapText="1"/>
    </xf>
    <xf numFmtId="9" fontId="10" fillId="0" borderId="0" xfId="1" applyFont="1"/>
    <xf numFmtId="9" fontId="10" fillId="0" borderId="0" xfId="0" applyNumberFormat="1" applyFont="1"/>
    <xf numFmtId="164" fontId="10" fillId="0" borderId="0" xfId="0" applyNumberFormat="1" applyFont="1"/>
    <xf numFmtId="0" fontId="10" fillId="0" borderId="0" xfId="0" applyFont="1" applyBorder="1"/>
    <xf numFmtId="9" fontId="0" fillId="0" borderId="1" xfId="1" applyFont="1" applyBorder="1" applyAlignment="1">
      <alignment horizontal="right"/>
    </xf>
    <xf numFmtId="9" fontId="1" fillId="0" borderId="1" xfId="1" applyFont="1" applyBorder="1" applyAlignment="1">
      <alignment horizontal="right"/>
    </xf>
    <xf numFmtId="9" fontId="3" fillId="0" borderId="1" xfId="1" applyFont="1" applyBorder="1" applyAlignment="1">
      <alignment horizontal="right"/>
    </xf>
    <xf numFmtId="0" fontId="14" fillId="0" borderId="1" xfId="0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192">
    <cellStyle name="Accent1 - 20%" xfId="5" xr:uid="{00000000-0005-0000-0000-000000000000}"/>
    <cellStyle name="Accent1 - 40%" xfId="6" xr:uid="{00000000-0005-0000-0000-000001000000}"/>
    <cellStyle name="Accent1 - 60%" xfId="7" xr:uid="{00000000-0005-0000-0000-000002000000}"/>
    <cellStyle name="Accent1 10" xfId="136" xr:uid="{00000000-0005-0000-0000-000003000000}"/>
    <cellStyle name="Accent1 11" xfId="138" xr:uid="{48C32ABB-87FB-42AF-BB97-3A6CCC82B0B1}"/>
    <cellStyle name="Accent1 12" xfId="174" xr:uid="{43B1C321-C8A4-418F-91FB-6467ED5B1570}"/>
    <cellStyle name="Accent1 13" xfId="177" xr:uid="{7C2BB5B6-8AD6-46B2-ABBA-110BDF38C471}"/>
    <cellStyle name="Accent1 14" xfId="180" xr:uid="{FEF2F63D-BB14-4A41-BECC-981E2C95D855}"/>
    <cellStyle name="Accent1 15" xfId="181" xr:uid="{FD53C4AC-FA51-4D35-83D3-8CA14B63CBF8}"/>
    <cellStyle name="Accent1 16" xfId="184" xr:uid="{57DEE2E8-329C-4C40-9B43-ABBB39C09907}"/>
    <cellStyle name="Accent1 17" xfId="142" xr:uid="{BBC05BF9-7677-4330-B69E-F9DA197D7A6A}"/>
    <cellStyle name="Accent1 18" xfId="189" xr:uid="{5DDDED91-284B-4ED1-99B9-91235B396BBF}"/>
    <cellStyle name="Accent1 19" xfId="191" xr:uid="{F4B0CEEC-FB6E-4C06-B903-798732725E89}"/>
    <cellStyle name="Accent1 2" xfId="4" xr:uid="{00000000-0005-0000-0000-000004000000}"/>
    <cellStyle name="Accent1 3" xfId="89" xr:uid="{00000000-0005-0000-0000-000005000000}"/>
    <cellStyle name="Accent1 4" xfId="120" xr:uid="{00000000-0005-0000-0000-000006000000}"/>
    <cellStyle name="Accent1 5" xfId="123" xr:uid="{00000000-0005-0000-0000-000007000000}"/>
    <cellStyle name="Accent1 6" xfId="125" xr:uid="{00000000-0005-0000-0000-000008000000}"/>
    <cellStyle name="Accent1 7" xfId="128" xr:uid="{00000000-0005-0000-0000-000009000000}"/>
    <cellStyle name="Accent1 8" xfId="130" xr:uid="{00000000-0005-0000-0000-00000A000000}"/>
    <cellStyle name="Accent1 9" xfId="102" xr:uid="{00000000-0005-0000-0000-00000B000000}"/>
    <cellStyle name="Accent2 - 20%" xfId="9" xr:uid="{00000000-0005-0000-0000-00000C000000}"/>
    <cellStyle name="Accent2 - 40%" xfId="10" xr:uid="{00000000-0005-0000-0000-00000D000000}"/>
    <cellStyle name="Accent2 - 60%" xfId="11" xr:uid="{00000000-0005-0000-0000-00000E000000}"/>
    <cellStyle name="Accent2 10" xfId="135" xr:uid="{00000000-0005-0000-0000-00000F000000}"/>
    <cellStyle name="Accent2 11" xfId="141" xr:uid="{82E9D7D1-9DC7-47ED-BC52-480E16157EA2}"/>
    <cellStyle name="Accent2 12" xfId="173" xr:uid="{BA30A712-10C3-4FB9-AD64-E53CFD9499C4}"/>
    <cellStyle name="Accent2 13" xfId="175" xr:uid="{EAC3CD50-9654-4CB8-A905-4856481E3006}"/>
    <cellStyle name="Accent2 14" xfId="178" xr:uid="{8D1D2217-2FBA-4D79-A5D6-D360FAD4DF11}"/>
    <cellStyle name="Accent2 15" xfId="176" xr:uid="{BC25E94C-A283-4A31-9BB4-23931E177AC7}"/>
    <cellStyle name="Accent2 16" xfId="182" xr:uid="{D22E3B3B-D6EB-4CBB-977E-E4DC9A810B15}"/>
    <cellStyle name="Accent2 17" xfId="150" xr:uid="{D55F8F01-5E4B-43C2-9EC5-ED0634A2610A}"/>
    <cellStyle name="Accent2 18" xfId="188" xr:uid="{77C2DA06-057A-4819-B8D7-5683C49588F6}"/>
    <cellStyle name="Accent2 19" xfId="190" xr:uid="{9A39D4F2-AAF5-45FB-A5C3-B796D4513CA7}"/>
    <cellStyle name="Accent2 2" xfId="8" xr:uid="{00000000-0005-0000-0000-000010000000}"/>
    <cellStyle name="Accent2 3" xfId="91" xr:uid="{00000000-0005-0000-0000-000011000000}"/>
    <cellStyle name="Accent2 4" xfId="118" xr:uid="{00000000-0005-0000-0000-000012000000}"/>
    <cellStyle name="Accent2 5" xfId="122" xr:uid="{00000000-0005-0000-0000-000013000000}"/>
    <cellStyle name="Accent2 6" xfId="124" xr:uid="{00000000-0005-0000-0000-000014000000}"/>
    <cellStyle name="Accent2 7" xfId="127" xr:uid="{00000000-0005-0000-0000-000015000000}"/>
    <cellStyle name="Accent2 8" xfId="129" xr:uid="{00000000-0005-0000-0000-000016000000}"/>
    <cellStyle name="Accent2 9" xfId="103" xr:uid="{00000000-0005-0000-0000-000017000000}"/>
    <cellStyle name="Accent3 - 20%" xfId="13" xr:uid="{00000000-0005-0000-0000-000018000000}"/>
    <cellStyle name="Accent3 - 40%" xfId="14" xr:uid="{00000000-0005-0000-0000-000019000000}"/>
    <cellStyle name="Accent3 - 60%" xfId="15" xr:uid="{00000000-0005-0000-0000-00001A000000}"/>
    <cellStyle name="Accent3 10" xfId="134" xr:uid="{00000000-0005-0000-0000-00001B000000}"/>
    <cellStyle name="Accent3 11" xfId="144" xr:uid="{73B4FFAB-8F01-4E62-AB97-89A616D07771}"/>
    <cellStyle name="Accent3 12" xfId="170" xr:uid="{6EB15872-5FC7-4966-A08A-F4174A746678}"/>
    <cellStyle name="Accent3 13" xfId="140" xr:uid="{D2F467E3-A63A-423F-87B4-4ED2D434274D}"/>
    <cellStyle name="Accent3 14" xfId="172" xr:uid="{F0BA4B02-AEC2-4A2F-9D2A-78AD65BBE003}"/>
    <cellStyle name="Accent3 15" xfId="139" xr:uid="{3E13B83F-9DA8-47AE-8F8B-CF060213B3E5}"/>
    <cellStyle name="Accent3 16" xfId="179" xr:uid="{3459345C-79C0-4001-B09B-81D9565D0410}"/>
    <cellStyle name="Accent3 17" xfId="155" xr:uid="{CB20FE5C-24E8-4A5B-8BCF-5FECF45C3A82}"/>
    <cellStyle name="Accent3 18" xfId="187" xr:uid="{AEB325C9-1269-456A-B14D-18C83C9A5780}"/>
    <cellStyle name="Accent3 19" xfId="151" xr:uid="{8134697C-63C9-4E1E-8201-65D946F0E7E0}"/>
    <cellStyle name="Accent3 2" xfId="12" xr:uid="{00000000-0005-0000-0000-00001C000000}"/>
    <cellStyle name="Accent3 3" xfId="93" xr:uid="{00000000-0005-0000-0000-00001D000000}"/>
    <cellStyle name="Accent3 4" xfId="115" xr:uid="{00000000-0005-0000-0000-00001E000000}"/>
    <cellStyle name="Accent3 5" xfId="90" xr:uid="{00000000-0005-0000-0000-00001F000000}"/>
    <cellStyle name="Accent3 6" xfId="117" xr:uid="{00000000-0005-0000-0000-000020000000}"/>
    <cellStyle name="Accent3 7" xfId="121" xr:uid="{00000000-0005-0000-0000-000021000000}"/>
    <cellStyle name="Accent3 8" xfId="119" xr:uid="{00000000-0005-0000-0000-000022000000}"/>
    <cellStyle name="Accent3 9" xfId="104" xr:uid="{00000000-0005-0000-0000-000023000000}"/>
    <cellStyle name="Accent4 - 20%" xfId="17" xr:uid="{00000000-0005-0000-0000-000024000000}"/>
    <cellStyle name="Accent4 - 40%" xfId="18" xr:uid="{00000000-0005-0000-0000-000025000000}"/>
    <cellStyle name="Accent4 - 60%" xfId="19" xr:uid="{00000000-0005-0000-0000-000026000000}"/>
    <cellStyle name="Accent4 10" xfId="133" xr:uid="{00000000-0005-0000-0000-000027000000}"/>
    <cellStyle name="Accent4 11" xfId="146" xr:uid="{03C22EA0-CA1A-4884-A955-38B7DBE2D1F7}"/>
    <cellStyle name="Accent4 12" xfId="168" xr:uid="{9EB4DE56-B25D-4FE0-9522-EE45992D3B38}"/>
    <cellStyle name="Accent4 13" xfId="145" xr:uid="{C6BA8B61-9695-4728-96F9-16ABA7161B44}"/>
    <cellStyle name="Accent4 14" xfId="169" xr:uid="{B4912389-493B-42FE-B353-D387550499DC}"/>
    <cellStyle name="Accent4 15" xfId="143" xr:uid="{F7BD04C6-2BE6-447E-8A55-3F499448BEED}"/>
    <cellStyle name="Accent4 16" xfId="171" xr:uid="{05390DFA-451C-4789-BDB4-6FBC8A2F0030}"/>
    <cellStyle name="Accent4 17" xfId="157" xr:uid="{E9731721-D761-4289-96F7-589643D4966A}"/>
    <cellStyle name="Accent4 18" xfId="186" xr:uid="{6017DDC1-6FF2-4114-ABEF-CD35E8A1A2C8}"/>
    <cellStyle name="Accent4 19" xfId="156" xr:uid="{2EC94C4A-83C1-44F8-ADA2-FC08A25A1F71}"/>
    <cellStyle name="Accent4 2" xfId="16" xr:uid="{00000000-0005-0000-0000-000028000000}"/>
    <cellStyle name="Accent4 3" xfId="95" xr:uid="{00000000-0005-0000-0000-000029000000}"/>
    <cellStyle name="Accent4 4" xfId="113" xr:uid="{00000000-0005-0000-0000-00002A000000}"/>
    <cellStyle name="Accent4 5" xfId="94" xr:uid="{00000000-0005-0000-0000-00002B000000}"/>
    <cellStyle name="Accent4 6" xfId="114" xr:uid="{00000000-0005-0000-0000-00002C000000}"/>
    <cellStyle name="Accent4 7" xfId="92" xr:uid="{00000000-0005-0000-0000-00002D000000}"/>
    <cellStyle name="Accent4 8" xfId="116" xr:uid="{00000000-0005-0000-0000-00002E000000}"/>
    <cellStyle name="Accent4 9" xfId="126" xr:uid="{00000000-0005-0000-0000-00002F000000}"/>
    <cellStyle name="Accent5 - 20%" xfId="21" xr:uid="{00000000-0005-0000-0000-000030000000}"/>
    <cellStyle name="Accent5 - 40%" xfId="22" xr:uid="{00000000-0005-0000-0000-000031000000}"/>
    <cellStyle name="Accent5 - 60%" xfId="23" xr:uid="{00000000-0005-0000-0000-000032000000}"/>
    <cellStyle name="Accent5 10" xfId="132" xr:uid="{00000000-0005-0000-0000-000033000000}"/>
    <cellStyle name="Accent5 11" xfId="149" xr:uid="{D8890EE0-0D0C-4EE3-AC43-4EF4A4D41BDD}"/>
    <cellStyle name="Accent5 12" xfId="165" xr:uid="{C3731BA0-4219-461F-84EF-17996323A39A}"/>
    <cellStyle name="Accent5 13" xfId="147" xr:uid="{D56512FC-6B42-4D35-A330-8EC86CBFE36D}"/>
    <cellStyle name="Accent5 14" xfId="166" xr:uid="{68C4E9D6-32C7-4FCD-A630-0FC5F33AC5EF}"/>
    <cellStyle name="Accent5 15" xfId="148" xr:uid="{EA4685A6-5284-4673-AC62-9D5600A11846}"/>
    <cellStyle name="Accent5 16" xfId="167" xr:uid="{095BE154-A5BE-499D-A224-451F48B2F465}"/>
    <cellStyle name="Accent5 17" xfId="159" xr:uid="{ABD49D88-A233-4D19-867B-F9BA6B62C57A}"/>
    <cellStyle name="Accent5 18" xfId="185" xr:uid="{409574BF-91B4-49A8-BC6E-CDB76574A463}"/>
    <cellStyle name="Accent5 19" xfId="158" xr:uid="{391509E5-7522-4633-BC4F-7C58355F86D5}"/>
    <cellStyle name="Accent5 2" xfId="20" xr:uid="{00000000-0005-0000-0000-000034000000}"/>
    <cellStyle name="Accent5 3" xfId="98" xr:uid="{00000000-0005-0000-0000-000035000000}"/>
    <cellStyle name="Accent5 4" xfId="110" xr:uid="{00000000-0005-0000-0000-000036000000}"/>
    <cellStyle name="Accent5 5" xfId="97" xr:uid="{00000000-0005-0000-0000-000037000000}"/>
    <cellStyle name="Accent5 6" xfId="111" xr:uid="{00000000-0005-0000-0000-000038000000}"/>
    <cellStyle name="Accent5 7" xfId="96" xr:uid="{00000000-0005-0000-0000-000039000000}"/>
    <cellStyle name="Accent5 8" xfId="112" xr:uid="{00000000-0005-0000-0000-00003A000000}"/>
    <cellStyle name="Accent5 9" xfId="105" xr:uid="{00000000-0005-0000-0000-00003B000000}"/>
    <cellStyle name="Accent6 - 20%" xfId="25" xr:uid="{00000000-0005-0000-0000-00003C000000}"/>
    <cellStyle name="Accent6 - 40%" xfId="26" xr:uid="{00000000-0005-0000-0000-00003D000000}"/>
    <cellStyle name="Accent6 - 60%" xfId="27" xr:uid="{00000000-0005-0000-0000-00003E000000}"/>
    <cellStyle name="Accent6 10" xfId="131" xr:uid="{00000000-0005-0000-0000-00003F000000}"/>
    <cellStyle name="Accent6 11" xfId="153" xr:uid="{289629B6-6701-4493-B6F6-09D2DD90C9F8}"/>
    <cellStyle name="Accent6 12" xfId="163" xr:uid="{96C6F870-A911-45DA-8CB7-F77F10C768A8}"/>
    <cellStyle name="Accent6 13" xfId="152" xr:uid="{27C4A415-AA72-42A5-8A7A-4B518DF8E4B5}"/>
    <cellStyle name="Accent6 14" xfId="162" xr:uid="{97E69E1E-BAE3-4C7B-A0EF-C4DBA027084D}"/>
    <cellStyle name="Accent6 15" xfId="154" xr:uid="{C8F6231F-F2C7-49E8-8339-6337C626F8FD}"/>
    <cellStyle name="Accent6 16" xfId="164" xr:uid="{74FF239A-2FEE-4B4A-B4C2-28D519EAC711}"/>
    <cellStyle name="Accent6 17" xfId="160" xr:uid="{DAD9C537-1C16-4F82-AA71-1C17B1C323AF}"/>
    <cellStyle name="Accent6 18" xfId="183" xr:uid="{B240F5C4-6837-469F-8448-4BC41BCC2561}"/>
    <cellStyle name="Accent6 19" xfId="161" xr:uid="{3403AEF1-E835-44F5-B117-9BD39642697F}"/>
    <cellStyle name="Accent6 2" xfId="24" xr:uid="{00000000-0005-0000-0000-000040000000}"/>
    <cellStyle name="Accent6 3" xfId="100" xr:uid="{00000000-0005-0000-0000-000041000000}"/>
    <cellStyle name="Accent6 4" xfId="109" xr:uid="{00000000-0005-0000-0000-000042000000}"/>
    <cellStyle name="Accent6 5" xfId="99" xr:uid="{00000000-0005-0000-0000-000043000000}"/>
    <cellStyle name="Accent6 6" xfId="108" xr:uid="{00000000-0005-0000-0000-000044000000}"/>
    <cellStyle name="Accent6 7" xfId="101" xr:uid="{00000000-0005-0000-0000-000045000000}"/>
    <cellStyle name="Accent6 8" xfId="107" xr:uid="{00000000-0005-0000-0000-000046000000}"/>
    <cellStyle name="Accent6 9" xfId="106" xr:uid="{00000000-0005-0000-0000-000047000000}"/>
    <cellStyle name="Bad 2" xfId="28" xr:uid="{00000000-0005-0000-0000-000048000000}"/>
    <cellStyle name="Calculation 2" xfId="29" xr:uid="{00000000-0005-0000-0000-000049000000}"/>
    <cellStyle name="Check Cell 2" xfId="30" xr:uid="{00000000-0005-0000-0000-00004A000000}"/>
    <cellStyle name="Emphasis 1" xfId="31" xr:uid="{00000000-0005-0000-0000-00004B000000}"/>
    <cellStyle name="Emphasis 2" xfId="32" xr:uid="{00000000-0005-0000-0000-00004C000000}"/>
    <cellStyle name="Emphasis 3" xfId="33" xr:uid="{00000000-0005-0000-0000-00004D000000}"/>
    <cellStyle name="Good 2" xfId="34" xr:uid="{00000000-0005-0000-0000-00004E000000}"/>
    <cellStyle name="Heading 1 2" xfId="35" xr:uid="{00000000-0005-0000-0000-00004F000000}"/>
    <cellStyle name="Heading 2 2" xfId="36" xr:uid="{00000000-0005-0000-0000-000050000000}"/>
    <cellStyle name="Heading 3 2" xfId="37" xr:uid="{00000000-0005-0000-0000-000051000000}"/>
    <cellStyle name="Heading 4 2" xfId="38" xr:uid="{00000000-0005-0000-0000-000052000000}"/>
    <cellStyle name="Hyperlink" xfId="2" builtinId="8"/>
    <cellStyle name="Input 2" xfId="39" xr:uid="{00000000-0005-0000-0000-000054000000}"/>
    <cellStyle name="Linked Cell 2" xfId="40" xr:uid="{00000000-0005-0000-0000-000055000000}"/>
    <cellStyle name="Neutral 2" xfId="41" xr:uid="{00000000-0005-0000-0000-000056000000}"/>
    <cellStyle name="Normal" xfId="0" builtinId="0"/>
    <cellStyle name="Normal 2" xfId="3" xr:uid="{00000000-0005-0000-0000-000058000000}"/>
    <cellStyle name="Normal 3" xfId="88" xr:uid="{00000000-0005-0000-0000-000059000000}"/>
    <cellStyle name="Normal 4" xfId="137" xr:uid="{79ACBDF7-7481-4C38-8A29-E3FB57F33590}"/>
    <cellStyle name="Note 2" xfId="42" xr:uid="{00000000-0005-0000-0000-00005A000000}"/>
    <cellStyle name="Output 2" xfId="43" xr:uid="{00000000-0005-0000-0000-00005B000000}"/>
    <cellStyle name="Percent" xfId="1" builtinId="5"/>
    <cellStyle name="SAPBEXaggData" xfId="44" xr:uid="{00000000-0005-0000-0000-00005D000000}"/>
    <cellStyle name="SAPBEXaggDataEmph" xfId="45" xr:uid="{00000000-0005-0000-0000-00005E000000}"/>
    <cellStyle name="SAPBEXaggItem" xfId="46" xr:uid="{00000000-0005-0000-0000-00005F000000}"/>
    <cellStyle name="SAPBEXaggItemX" xfId="47" xr:uid="{00000000-0005-0000-0000-000060000000}"/>
    <cellStyle name="SAPBEXchaText" xfId="48" xr:uid="{00000000-0005-0000-0000-000061000000}"/>
    <cellStyle name="SAPBEXexcBad7" xfId="49" xr:uid="{00000000-0005-0000-0000-000062000000}"/>
    <cellStyle name="SAPBEXexcBad8" xfId="50" xr:uid="{00000000-0005-0000-0000-000063000000}"/>
    <cellStyle name="SAPBEXexcBad9" xfId="51" xr:uid="{00000000-0005-0000-0000-000064000000}"/>
    <cellStyle name="SAPBEXexcCritical4" xfId="52" xr:uid="{00000000-0005-0000-0000-000065000000}"/>
    <cellStyle name="SAPBEXexcCritical5" xfId="53" xr:uid="{00000000-0005-0000-0000-000066000000}"/>
    <cellStyle name="SAPBEXexcCritical6" xfId="54" xr:uid="{00000000-0005-0000-0000-000067000000}"/>
    <cellStyle name="SAPBEXexcGood1" xfId="55" xr:uid="{00000000-0005-0000-0000-000068000000}"/>
    <cellStyle name="SAPBEXexcGood2" xfId="56" xr:uid="{00000000-0005-0000-0000-000069000000}"/>
    <cellStyle name="SAPBEXexcGood3" xfId="57" xr:uid="{00000000-0005-0000-0000-00006A000000}"/>
    <cellStyle name="SAPBEXfilterDrill" xfId="58" xr:uid="{00000000-0005-0000-0000-00006B000000}"/>
    <cellStyle name="SAPBEXfilterItem" xfId="59" xr:uid="{00000000-0005-0000-0000-00006C000000}"/>
    <cellStyle name="SAPBEXfilterText" xfId="60" xr:uid="{00000000-0005-0000-0000-00006D000000}"/>
    <cellStyle name="SAPBEXformats" xfId="61" xr:uid="{00000000-0005-0000-0000-00006E000000}"/>
    <cellStyle name="SAPBEXheaderItem" xfId="62" xr:uid="{00000000-0005-0000-0000-00006F000000}"/>
    <cellStyle name="SAPBEXheaderText" xfId="63" xr:uid="{00000000-0005-0000-0000-000070000000}"/>
    <cellStyle name="SAPBEXHLevel0" xfId="64" xr:uid="{00000000-0005-0000-0000-000071000000}"/>
    <cellStyle name="SAPBEXHLevel0X" xfId="65" xr:uid="{00000000-0005-0000-0000-000072000000}"/>
    <cellStyle name="SAPBEXHLevel1" xfId="66" xr:uid="{00000000-0005-0000-0000-000073000000}"/>
    <cellStyle name="SAPBEXHLevel1X" xfId="67" xr:uid="{00000000-0005-0000-0000-000074000000}"/>
    <cellStyle name="SAPBEXHLevel2" xfId="68" xr:uid="{00000000-0005-0000-0000-000075000000}"/>
    <cellStyle name="SAPBEXHLevel2X" xfId="69" xr:uid="{00000000-0005-0000-0000-000076000000}"/>
    <cellStyle name="SAPBEXHLevel3" xfId="70" xr:uid="{00000000-0005-0000-0000-000077000000}"/>
    <cellStyle name="SAPBEXHLevel3X" xfId="71" xr:uid="{00000000-0005-0000-0000-000078000000}"/>
    <cellStyle name="SAPBEXinputData" xfId="72" xr:uid="{00000000-0005-0000-0000-000079000000}"/>
    <cellStyle name="SAPBEXItemHeader" xfId="73" xr:uid="{00000000-0005-0000-0000-00007A000000}"/>
    <cellStyle name="SAPBEXresData" xfId="74" xr:uid="{00000000-0005-0000-0000-00007B000000}"/>
    <cellStyle name="SAPBEXresDataEmph" xfId="75" xr:uid="{00000000-0005-0000-0000-00007C000000}"/>
    <cellStyle name="SAPBEXresItem" xfId="76" xr:uid="{00000000-0005-0000-0000-00007D000000}"/>
    <cellStyle name="SAPBEXresItemX" xfId="77" xr:uid="{00000000-0005-0000-0000-00007E000000}"/>
    <cellStyle name="SAPBEXstdData" xfId="78" xr:uid="{00000000-0005-0000-0000-00007F000000}"/>
    <cellStyle name="SAPBEXstdDataEmph" xfId="79" xr:uid="{00000000-0005-0000-0000-000080000000}"/>
    <cellStyle name="SAPBEXstdItem" xfId="80" xr:uid="{00000000-0005-0000-0000-000081000000}"/>
    <cellStyle name="SAPBEXstdItemX" xfId="81" xr:uid="{00000000-0005-0000-0000-000082000000}"/>
    <cellStyle name="SAPBEXtitle" xfId="82" xr:uid="{00000000-0005-0000-0000-000083000000}"/>
    <cellStyle name="SAPBEXunassignedItem" xfId="83" xr:uid="{00000000-0005-0000-0000-000084000000}"/>
    <cellStyle name="SAPBEXundefined" xfId="84" xr:uid="{00000000-0005-0000-0000-000085000000}"/>
    <cellStyle name="Sheet Title" xfId="85" xr:uid="{00000000-0005-0000-0000-000086000000}"/>
    <cellStyle name="Total 2" xfId="86" xr:uid="{00000000-0005-0000-0000-000087000000}"/>
    <cellStyle name="Warning Text 2" xfId="87" xr:uid="{00000000-0005-0000-0000-00008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462119432873088E-2"/>
          <c:y val="2.3202761419528439E-2"/>
          <c:w val="0.88332928463729266"/>
          <c:h val="0.5409952274652473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Aruandesse2019!$E$4</c:f>
              <c:strCache>
                <c:ptCount val="1"/>
                <c:pt idx="0">
                  <c:v>2019. a päevakirurgias teostatud  koletsüstektoomiad, osakaal</c:v>
                </c:pt>
              </c:strCache>
            </c:strRef>
          </c:tx>
          <c:spPr>
            <a:solidFill>
              <a:schemeClr val="accent1"/>
            </a:solidFill>
            <a:effectLst>
              <a:outerShdw blurRad="40005" dist="22860" dir="5400000" algn="ctr" rotWithShape="0">
                <a:schemeClr val="accent1">
                  <a:alpha val="35000"/>
                </a:scheme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8DE3-4C5C-8957-E808441378F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8DE3-4C5C-8957-E808441378F1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8DE3-4C5C-8957-E808441378F1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Aruandesse2019!$K$5:$K$28</c15:sqref>
                    </c15:fullRef>
                  </c:ext>
                </c:extLst>
                <c:f>(Aruandesse2019!$K$5,Aruandesse2019!$K$7:$K$13,Aruandesse2019!$K$18:$K$20,Aruandesse2019!$K$22:$K$28)</c:f>
                <c:numCache>
                  <c:formatCode>General</c:formatCode>
                  <c:ptCount val="18"/>
                  <c:pt idx="0">
                    <c:v>5.792712979796949E-2</c:v>
                  </c:pt>
                  <c:pt idx="1">
                    <c:v>3.7804465621930433E-2</c:v>
                  </c:pt>
                  <c:pt idx="2">
                    <c:v>3.5345736962129448E-2</c:v>
                  </c:pt>
                  <c:pt idx="3">
                    <c:v>4.9956317578830733E-2</c:v>
                  </c:pt>
                  <c:pt idx="4">
                    <c:v>7.2354629403281051E-2</c:v>
                  </c:pt>
                  <c:pt idx="5">
                    <c:v>3.3452537491163739E-2</c:v>
                  </c:pt>
                  <c:pt idx="6">
                    <c:v>5.4080169872853384E-2</c:v>
                  </c:pt>
                  <c:pt idx="7">
                    <c:v>2.3518088180102592E-2</c:v>
                  </c:pt>
                  <c:pt idx="8">
                    <c:v>0.10442802719133265</c:v>
                  </c:pt>
                  <c:pt idx="9">
                    <c:v>0.16481524477772042</c:v>
                  </c:pt>
                  <c:pt idx="10">
                    <c:v>0.1604021299570903</c:v>
                  </c:pt>
                  <c:pt idx="11">
                    <c:v>7.0033940317922094E-2</c:v>
                  </c:pt>
                  <c:pt idx="12">
                    <c:v>9.5971986908538032E-2</c:v>
                  </c:pt>
                  <c:pt idx="13">
                    <c:v>9.808960961930889E-2</c:v>
                  </c:pt>
                  <c:pt idx="14">
                    <c:v>9.8565698296350202E-2</c:v>
                  </c:pt>
                  <c:pt idx="15">
                    <c:v>4.0857536687208179E-2</c:v>
                  </c:pt>
                  <c:pt idx="17">
                    <c:v>1.8642390314914131E-2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Aruandesse2019!$J$5:$J$28</c15:sqref>
                    </c15:fullRef>
                  </c:ext>
                </c:extLst>
                <c:f>(Aruandesse2019!$J$5,Aruandesse2019!$J$7:$J$13,Aruandesse2019!$J$18:$J$20,Aruandesse2019!$J$22:$J$28)</c:f>
                <c:numCache>
                  <c:formatCode>General</c:formatCode>
                  <c:ptCount val="18"/>
                  <c:pt idx="0">
                    <c:v>5.7551194816348406E-2</c:v>
                  </c:pt>
                  <c:pt idx="1">
                    <c:v>3.0234277096293727E-2</c:v>
                  </c:pt>
                  <c:pt idx="2">
                    <c:v>3.2816230329810736E-2</c:v>
                  </c:pt>
                  <c:pt idx="3">
                    <c:v>3.8638314167374455E-2</c:v>
                  </c:pt>
                  <c:pt idx="4">
                    <c:v>5.2999782733939557E-2</c:v>
                  </c:pt>
                  <c:pt idx="5">
                    <c:v>1.8957550665968163E-2</c:v>
                  </c:pt>
                  <c:pt idx="6">
                    <c:v>3.053003306068252E-2</c:v>
                  </c:pt>
                  <c:pt idx="7">
                    <c:v>1.941555217675725E-2</c:v>
                  </c:pt>
                  <c:pt idx="8">
                    <c:v>9.6823135606505406E-2</c:v>
                  </c:pt>
                  <c:pt idx="9">
                    <c:v>7.0024415655324801E-2</c:v>
                  </c:pt>
                  <c:pt idx="10">
                    <c:v>6.763331248695964E-2</c:v>
                  </c:pt>
                  <c:pt idx="11">
                    <c:v>2.9649387983388283E-2</c:v>
                  </c:pt>
                  <c:pt idx="12">
                    <c:v>0.24548592370900724</c:v>
                  </c:pt>
                  <c:pt idx="13">
                    <c:v>3.0164746465991606E-2</c:v>
                  </c:pt>
                  <c:pt idx="14">
                    <c:v>0.10689551894109789</c:v>
                  </c:pt>
                  <c:pt idx="15">
                    <c:v>3.657507870001267E-2</c:v>
                  </c:pt>
                  <c:pt idx="17">
                    <c:v>1.7406918270554322E-2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Aruandesse2019!$A$5:$B$26</c15:sqref>
                  </c15:fullRef>
                </c:ext>
              </c:extLst>
              <c:f>(Aruandesse2019!$A$5:$B$5,Aruandesse2019!$A$7:$B$13,Aruandesse2019!$A$18:$B$20,Aruandesse2019!$A$22:$B$26)</c:f>
              <c:multiLvlStrCache>
                <c:ptCount val="16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Lõuna-Eesti Haigla</c:v>
                  </c:pt>
                  <c:pt idx="9">
                    <c:v>Läänemaa Haigla</c:v>
                  </c:pt>
                  <c:pt idx="10">
                    <c:v>Narva Haigla</c:v>
                  </c:pt>
                  <c:pt idx="11">
                    <c:v>Rakvere Haigla</c:v>
                  </c:pt>
                  <c:pt idx="12">
                    <c:v>Raplamaa Haigla</c:v>
                  </c:pt>
                  <c:pt idx="13">
                    <c:v>Valga Haigla</c:v>
                  </c:pt>
                  <c:pt idx="14">
                    <c:v>Viljandi Haigla</c:v>
                  </c:pt>
                  <c:pt idx="15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Aruandesse2019!$E$5:$E$26</c15:sqref>
                  </c15:fullRef>
                </c:ext>
              </c:extLst>
              <c:f>(Aruandesse2019!$E$5,Aruandesse2019!$E$7:$E$13,Aruandesse2019!$E$18:$E$20,Aruandesse2019!$E$22:$E$26)</c:f>
              <c:numCache>
                <c:formatCode>0%</c:formatCode>
                <c:ptCount val="16"/>
                <c:pt idx="0">
                  <c:v>0.48591549295774999</c:v>
                </c:pt>
                <c:pt idx="1">
                  <c:v>0.12868632707774999</c:v>
                </c:pt>
                <c:pt idx="2">
                  <c:v>0.28012048192771</c:v>
                </c:pt>
                <c:pt idx="3">
                  <c:v>0.14225941422593999</c:v>
                </c:pt>
                <c:pt idx="4">
                  <c:v>0.16030534351145001</c:v>
                </c:pt>
                <c:pt idx="5">
                  <c:v>4.18410041841E-2</c:v>
                </c:pt>
                <c:pt idx="6">
                  <c:v>6.5217391304350003E-2</c:v>
                </c:pt>
                <c:pt idx="7" formatCode="#\ ##0\ %">
                  <c:v>9.9062918340030004E-2</c:v>
                </c:pt>
                <c:pt idx="8">
                  <c:v>0.40909090909091</c:v>
                </c:pt>
                <c:pt idx="9">
                  <c:v>0.10714285714286</c:v>
                </c:pt>
                <c:pt idx="10">
                  <c:v>0.10344827586207</c:v>
                </c:pt>
                <c:pt idx="11">
                  <c:v>4.878048780488E-2</c:v>
                </c:pt>
                <c:pt idx="12">
                  <c:v>0.86666666666667003</c:v>
                </c:pt>
                <c:pt idx="13">
                  <c:v>4.1666666666670002E-2</c:v>
                </c:pt>
                <c:pt idx="14">
                  <c:v>0.59523809523810001</c:v>
                </c:pt>
                <c:pt idx="15">
                  <c:v>0.239224137931034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DE3-4C5C-8957-E80844137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674181871"/>
        <c:axId val="1"/>
      </c:barChart>
      <c:lineChart>
        <c:grouping val="standard"/>
        <c:varyColors val="0"/>
        <c:ser>
          <c:idx val="1"/>
          <c:order val="1"/>
          <c:tx>
            <c:strRef>
              <c:f>'Aastate võrdlus'!$J$3</c:f>
              <c:strCache>
                <c:ptCount val="1"/>
                <c:pt idx="0">
                  <c:v>2018 päevakirurgias teostatud  koletsüstektoomiad, osakaal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Aruandesse2019!$A$5:$B$26</c15:sqref>
                  </c15:fullRef>
                </c:ext>
              </c:extLst>
              <c:f>(Aruandesse2019!$A$5:$B$5,Aruandesse2019!$A$7:$B$13,Aruandesse2019!$A$18:$B$20,Aruandesse2019!$A$22:$B$26)</c:f>
              <c:multiLvlStrCache>
                <c:ptCount val="16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Lõuna-Eesti Haigla</c:v>
                  </c:pt>
                  <c:pt idx="9">
                    <c:v>Läänemaa Haigla</c:v>
                  </c:pt>
                  <c:pt idx="10">
                    <c:v>Narva Haigla</c:v>
                  </c:pt>
                  <c:pt idx="11">
                    <c:v>Rakvere Haigla</c:v>
                  </c:pt>
                  <c:pt idx="12">
                    <c:v>Raplamaa Haigla</c:v>
                  </c:pt>
                  <c:pt idx="13">
                    <c:v>Valga Haigla</c:v>
                  </c:pt>
                  <c:pt idx="14">
                    <c:v>Viljandi Haigla</c:v>
                  </c:pt>
                  <c:pt idx="15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'Aastate võrdlus'!$J$4:$J$25</c15:sqref>
                  </c15:fullRef>
                </c:ext>
              </c:extLst>
              <c:f>('Aastate võrdlus'!$J$4,'Aastate võrdlus'!$J$6:$J$12,'Aastate võrdlus'!$J$17:$J$19,'Aastate võrdlus'!$J$21:$J$25)</c:f>
              <c:numCache>
                <c:formatCode>0.00%</c:formatCode>
                <c:ptCount val="16"/>
                <c:pt idx="0">
                  <c:v>0.46</c:v>
                </c:pt>
                <c:pt idx="1">
                  <c:v>0.09</c:v>
                </c:pt>
                <c:pt idx="2">
                  <c:v>0.27375201288244999</c:v>
                </c:pt>
                <c:pt idx="3">
                  <c:v>9.6618357487919998E-2</c:v>
                </c:pt>
                <c:pt idx="4">
                  <c:v>0.22772277227723001</c:v>
                </c:pt>
                <c:pt idx="5">
                  <c:v>4.3859649122809999E-2</c:v>
                </c:pt>
                <c:pt idx="6">
                  <c:v>6.5040650406500006E-2</c:v>
                </c:pt>
                <c:pt idx="7">
                  <c:v>9.2564491654020004E-2</c:v>
                </c:pt>
                <c:pt idx="8">
                  <c:v>0.28421052631579002</c:v>
                </c:pt>
                <c:pt idx="9">
                  <c:v>0</c:v>
                </c:pt>
                <c:pt idx="10">
                  <c:v>4.6511627906979998E-2</c:v>
                </c:pt>
                <c:pt idx="11">
                  <c:v>2.5641025641030001E-2</c:v>
                </c:pt>
                <c:pt idx="12">
                  <c:v>0.58064516129031996</c:v>
                </c:pt>
                <c:pt idx="13">
                  <c:v>0</c:v>
                </c:pt>
                <c:pt idx="14">
                  <c:v>0.51351351351351004</c:v>
                </c:pt>
                <c:pt idx="15">
                  <c:v>0.17254901960784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DE3-4C5C-8957-E808441378F1}"/>
            </c:ext>
          </c:extLst>
        </c:ser>
        <c:ser>
          <c:idx val="0"/>
          <c:order val="2"/>
          <c:tx>
            <c:v>2019 HVA keskmine</c:v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Aruandesse2019!$A$5:$B$26</c15:sqref>
                  </c15:fullRef>
                </c:ext>
              </c:extLst>
              <c:f>(Aruandesse2019!$A$5:$B$5,Aruandesse2019!$A$7:$B$13,Aruandesse2019!$A$18:$B$20,Aruandesse2019!$A$22:$B$26)</c:f>
              <c:multiLvlStrCache>
                <c:ptCount val="16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Lõuna-Eesti Haigla</c:v>
                  </c:pt>
                  <c:pt idx="9">
                    <c:v>Läänemaa Haigla</c:v>
                  </c:pt>
                  <c:pt idx="10">
                    <c:v>Narva Haigla</c:v>
                  </c:pt>
                  <c:pt idx="11">
                    <c:v>Rakvere Haigla</c:v>
                  </c:pt>
                  <c:pt idx="12">
                    <c:v>Raplamaa Haigla</c:v>
                  </c:pt>
                  <c:pt idx="13">
                    <c:v>Valga Haigla</c:v>
                  </c:pt>
                  <c:pt idx="14">
                    <c:v>Viljandi Haigla</c:v>
                  </c:pt>
                  <c:pt idx="15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Aruandesse2019!$G$5:$G$26</c15:sqref>
                  </c15:fullRef>
                </c:ext>
              </c:extLst>
              <c:f>(Aruandesse2019!$G$5,Aruandesse2019!$G$7:$G$13,Aruandesse2019!$G$18:$G$20,Aruandesse2019!$G$22:$G$26)</c:f>
              <c:numCache>
                <c:formatCode>0%</c:formatCode>
                <c:ptCount val="16"/>
                <c:pt idx="0">
                  <c:v>0.197866666666667</c:v>
                </c:pt>
                <c:pt idx="1">
                  <c:v>0.197866666666667</c:v>
                </c:pt>
                <c:pt idx="2">
                  <c:v>0.197866666666667</c:v>
                </c:pt>
                <c:pt idx="3">
                  <c:v>0.197866666666667</c:v>
                </c:pt>
                <c:pt idx="4">
                  <c:v>0.197866666666667</c:v>
                </c:pt>
                <c:pt idx="5">
                  <c:v>0.197866666666667</c:v>
                </c:pt>
                <c:pt idx="6">
                  <c:v>0.197866666666667</c:v>
                </c:pt>
                <c:pt idx="7">
                  <c:v>0.197866666666667</c:v>
                </c:pt>
                <c:pt idx="8">
                  <c:v>0.197866666666667</c:v>
                </c:pt>
                <c:pt idx="9">
                  <c:v>0.197866666666667</c:v>
                </c:pt>
                <c:pt idx="10">
                  <c:v>0.197866666666667</c:v>
                </c:pt>
                <c:pt idx="11">
                  <c:v>0.197866666666667</c:v>
                </c:pt>
                <c:pt idx="12">
                  <c:v>0.197866666666667</c:v>
                </c:pt>
                <c:pt idx="13">
                  <c:v>0.197866666666667</c:v>
                </c:pt>
                <c:pt idx="14">
                  <c:v>0.197866666666667</c:v>
                </c:pt>
                <c:pt idx="15">
                  <c:v>0.197866666666667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DE3-4C5C-8957-E808441378F1}"/>
            </c:ext>
          </c:extLst>
        </c:ser>
        <c:ser>
          <c:idx val="2"/>
          <c:order val="3"/>
          <c:tx>
            <c:v>2018 HVA keskmine</c:v>
          </c:tx>
          <c:spPr>
            <a:ln w="317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Aruandesse2019!$A$5:$B$26</c15:sqref>
                  </c15:fullRef>
                </c:ext>
              </c:extLst>
              <c:f>(Aruandesse2019!$A$5:$B$5,Aruandesse2019!$A$7:$B$13,Aruandesse2019!$A$18:$B$20,Aruandesse2019!$A$22:$B$26)</c:f>
              <c:multiLvlStrCache>
                <c:ptCount val="16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Lõuna-Eesti Haigla</c:v>
                  </c:pt>
                  <c:pt idx="9">
                    <c:v>Läänemaa Haigla</c:v>
                  </c:pt>
                  <c:pt idx="10">
                    <c:v>Narva Haigla</c:v>
                  </c:pt>
                  <c:pt idx="11">
                    <c:v>Rakvere Haigla</c:v>
                  </c:pt>
                  <c:pt idx="12">
                    <c:v>Raplamaa Haigla</c:v>
                  </c:pt>
                  <c:pt idx="13">
                    <c:v>Valga Haigla</c:v>
                  </c:pt>
                  <c:pt idx="14">
                    <c:v>Viljandi Haigla</c:v>
                  </c:pt>
                  <c:pt idx="15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'Aastate võrdlus'!$L$4:$L$25</c15:sqref>
                  </c15:fullRef>
                </c:ext>
              </c:extLst>
              <c:f>('Aastate võrdlus'!$L$4,'Aastate võrdlus'!$L$6:$L$12,'Aastate võrdlus'!$L$17:$L$19,'Aastate võrdlus'!$L$21:$L$25)</c:f>
              <c:numCache>
                <c:formatCode>0%</c:formatCode>
                <c:ptCount val="16"/>
                <c:pt idx="0">
                  <c:v>0.17821229050279</c:v>
                </c:pt>
                <c:pt idx="1">
                  <c:v>0.17821229050279</c:v>
                </c:pt>
                <c:pt idx="2">
                  <c:v>0.17821229050279</c:v>
                </c:pt>
                <c:pt idx="3">
                  <c:v>0.17821229050279</c:v>
                </c:pt>
                <c:pt idx="4">
                  <c:v>0.17821229050279</c:v>
                </c:pt>
                <c:pt idx="5">
                  <c:v>0.17821229050279</c:v>
                </c:pt>
                <c:pt idx="6">
                  <c:v>0.17821229050279</c:v>
                </c:pt>
                <c:pt idx="7">
                  <c:v>0.17821229050279</c:v>
                </c:pt>
                <c:pt idx="8">
                  <c:v>0.17821229050279</c:v>
                </c:pt>
                <c:pt idx="9">
                  <c:v>0.17821229050279</c:v>
                </c:pt>
                <c:pt idx="10">
                  <c:v>0.17821229050279</c:v>
                </c:pt>
                <c:pt idx="11">
                  <c:v>0.17821229050279</c:v>
                </c:pt>
                <c:pt idx="12">
                  <c:v>0.17821229050279</c:v>
                </c:pt>
                <c:pt idx="13">
                  <c:v>0.17821229050279</c:v>
                </c:pt>
                <c:pt idx="14">
                  <c:v>0.17821229050279</c:v>
                </c:pt>
                <c:pt idx="15">
                  <c:v>0.17821229050279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DE3-4C5C-8957-E80844137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181871"/>
        <c:axId val="1"/>
      </c:lineChart>
      <c:catAx>
        <c:axId val="6741818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674181871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3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2.8725777628860222E-2"/>
          <c:y val="0.89551749714120088"/>
          <c:w val="0.94860976154576426"/>
          <c:h val="8.9362476894607315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ln>
      <a:solidFill>
        <a:schemeClr val="bg1">
          <a:lumMod val="65000"/>
          <a:alpha val="96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6</xdr:col>
      <xdr:colOff>594360</xdr:colOff>
      <xdr:row>20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C4FB205-FE5D-415B-8E64-5F29CDB1351F}"/>
            </a:ext>
          </a:extLst>
        </xdr:cNvPr>
        <xdr:cNvSpPr txBox="1"/>
      </xdr:nvSpPr>
      <xdr:spPr>
        <a:xfrm>
          <a:off x="1" y="1"/>
          <a:ext cx="4251959" cy="36575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1" i="0" u="none" strike="noStrike" kern="0" cap="none" spc="0" normalizeH="0" baseline="0" noProof="0">
              <a:ln>
                <a:noFill/>
              </a:ln>
              <a:solidFill>
                <a:srgbClr val="1C5394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Indikaator 3b. PÄEVAKIRURGIA OSAKAAL: KOLETSÜSTEKTOOMIA</a:t>
          </a: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1" i="0" u="none" strike="noStrike" kern="0" cap="none" spc="0" normalizeH="0" baseline="0" noProof="0">
              <a:ln>
                <a:noFill/>
              </a:ln>
              <a:solidFill>
                <a:srgbClr val="1C5394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Nimetus</a:t>
          </a:r>
          <a:endParaRPr kumimoji="0" lang="et-EE" sz="1200" b="0" i="0" u="none" strike="noStrike" kern="0" cap="none" spc="0" normalizeH="0" baseline="0" noProof="0">
            <a:ln>
              <a:noFill/>
            </a:ln>
            <a:solidFill>
              <a:srgbClr val="1C5394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Päevakirurgias (teenuse tüüp: päevaravi) teostatud koletsüstektoomia operatsioonide osakaal kõigist koletsüstektoomia operatsioonidest. </a:t>
          </a: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100" b="1" i="0" u="none" strike="noStrike" kern="0" cap="none" spc="0" normalizeH="0" baseline="0" noProof="0">
            <a:ln>
              <a:noFill/>
            </a:ln>
            <a:solidFill>
              <a:srgbClr val="1C5394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1" i="0" u="none" strike="noStrike" kern="0" cap="none" spc="0" normalizeH="0" baseline="0" noProof="0">
              <a:ln>
                <a:noFill/>
              </a:ln>
              <a:solidFill>
                <a:srgbClr val="1C5394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Andmete kirjeldus</a:t>
          </a: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Arve periood:</a:t>
          </a: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 arve lõpp 01.01.–31.12.2019</a:t>
          </a:r>
        </a:p>
        <a:p>
          <a:pPr marL="0" marR="0" lvl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Teenuse tüüp:</a:t>
          </a: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 ambulatoorne, päevaravi, statsionaarne ravi</a:t>
          </a: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Valim ei sisalda raviarveid, millel on märgitud vältimatu arstiabi osutamise tunnus.</a:t>
          </a:r>
        </a:p>
        <a:p>
          <a:pPr marL="0" marR="0" lvl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Sisaldab kindlustatud ja kindlustamata isikute raviarveid.</a:t>
          </a:r>
        </a:p>
        <a:p>
          <a:pPr marL="0" marR="0" lvl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Kaasati kõik vanuserühmad.</a:t>
          </a:r>
        </a:p>
        <a:p>
          <a:pPr marL="0" marR="0" lvl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Raviarvel vähemalt üks järgnevatest NCSP koodidest: JKA20 (koletsüstektoomia); JKA21 (laparoskoopiline koletsüstektoomia).</a:t>
          </a: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1" i="0" u="none" strike="noStrike" kern="0" cap="none" spc="0" normalizeH="0" baseline="0" noProof="0">
              <a:ln>
                <a:noFill/>
              </a:ln>
              <a:solidFill>
                <a:srgbClr val="1C5394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Faili  kirjeldus</a:t>
          </a:r>
          <a:endParaRPr kumimoji="0" lang="et-EE" sz="1200" b="0" i="0" u="none" strike="noStrike" kern="0" cap="none" spc="0" normalizeH="0" baseline="0" noProof="0">
            <a:ln>
              <a:noFill/>
            </a:ln>
            <a:solidFill>
              <a:srgbClr val="1C5394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Lehel </a:t>
          </a:r>
          <a:r>
            <a:rPr kumimoji="0" lang="et-EE" sz="11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"Aruandesse" </a:t>
          </a: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on aruandes oleva indikaatori joonis koos andmetega.</a:t>
          </a:r>
        </a:p>
        <a:p>
          <a:pPr marL="0" marR="0" lvl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Lehel  </a:t>
          </a:r>
          <a:r>
            <a:rPr kumimoji="0" lang="et-EE" sz="11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"Andmed_detailsem"  </a:t>
          </a: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on toodud vastavate NCSP koodiga märgitud operatsioonide kordade arv ravitüüpide ja haiglate kaupa.</a:t>
          </a:r>
          <a:endParaRPr kumimoji="0" lang="et-EE" sz="1000" b="1" i="1" u="none" strike="noStrike" kern="0" cap="none" spc="0" normalizeH="0" baseline="0" noProof="0">
            <a:ln>
              <a:noFill/>
            </a:ln>
            <a:solidFill>
              <a:srgbClr val="1F497D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>
            <a:effectLst/>
          </a:endParaRPr>
        </a:p>
        <a:p>
          <a:pPr marL="0" marR="0" lvl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100" b="1" i="1" u="none" strike="noStrike" kern="0" cap="none" spc="0" normalizeH="0" baseline="0" noProof="0">
            <a:ln>
              <a:noFill/>
            </a:ln>
            <a:solidFill>
              <a:srgbClr val="1F497D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288472</xdr:colOff>
      <xdr:row>2</xdr:row>
      <xdr:rowOff>21227</xdr:rowOff>
    </xdr:from>
    <xdr:to>
      <xdr:col>18</xdr:col>
      <xdr:colOff>197484</xdr:colOff>
      <xdr:row>27</xdr:row>
      <xdr:rowOff>161472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56789E-91AB-4975-A701-D890252192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121920</xdr:colOff>
      <xdr:row>22</xdr:row>
      <xdr:rowOff>0</xdr:rowOff>
    </xdr:from>
    <xdr:to>
      <xdr:col>1</xdr:col>
      <xdr:colOff>253484</xdr:colOff>
      <xdr:row>22</xdr:row>
      <xdr:rowOff>123825</xdr:rowOff>
    </xdr:to>
    <xdr:pic>
      <xdr:nvPicPr>
        <xdr:cNvPr id="2" name="BExU65O9OE4B4MQ2A3OYH13M8BZJ" descr="3INNIMMPDBB0JF37L81M6ID21" hidden="1">
          <a:extLst>
            <a:ext uri="{FF2B5EF4-FFF2-40B4-BE49-F238E27FC236}">
              <a16:creationId xmlns:a16="http://schemas.microsoft.com/office/drawing/2014/main" id="{57A30201-A4E9-414F-A2B9-FEAD7139C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22820" y="390525"/>
          <a:ext cx="131564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121920</xdr:colOff>
      <xdr:row>22</xdr:row>
      <xdr:rowOff>0</xdr:rowOff>
    </xdr:from>
    <xdr:to>
      <xdr:col>1</xdr:col>
      <xdr:colOff>253484</xdr:colOff>
      <xdr:row>22</xdr:row>
      <xdr:rowOff>123825</xdr:rowOff>
    </xdr:to>
    <xdr:pic>
      <xdr:nvPicPr>
        <xdr:cNvPr id="3" name="BExS343F8GCKP6HTF9Y97L133DX8" descr="ZRF0KB1IYQSNV63CTXT25G67G" hidden="1">
          <a:extLst>
            <a:ext uri="{FF2B5EF4-FFF2-40B4-BE49-F238E27FC236}">
              <a16:creationId xmlns:a16="http://schemas.microsoft.com/office/drawing/2014/main" id="{5C2031AB-94EE-4173-87E3-A8B0F80A8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22820" y="390525"/>
          <a:ext cx="131564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121920</xdr:colOff>
      <xdr:row>22</xdr:row>
      <xdr:rowOff>0</xdr:rowOff>
    </xdr:from>
    <xdr:to>
      <xdr:col>1</xdr:col>
      <xdr:colOff>253484</xdr:colOff>
      <xdr:row>22</xdr:row>
      <xdr:rowOff>123825</xdr:rowOff>
    </xdr:to>
    <xdr:pic>
      <xdr:nvPicPr>
        <xdr:cNvPr id="4" name="BExU65O9OE4B4MQ2A3OYH13M8BZJ" descr="3INNIMMPDBB0JF37L81M6ID21" hidden="1">
          <a:extLst>
            <a:ext uri="{FF2B5EF4-FFF2-40B4-BE49-F238E27FC236}">
              <a16:creationId xmlns:a16="http://schemas.microsoft.com/office/drawing/2014/main" id="{B77B167B-BDD9-4AFD-80CB-4131927D6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22820" y="390525"/>
          <a:ext cx="131564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0</xdr:colOff>
      <xdr:row>1</xdr:row>
      <xdr:rowOff>9525</xdr:rowOff>
    </xdr:from>
    <xdr:to>
      <xdr:col>8</xdr:col>
      <xdr:colOff>47625</xdr:colOff>
      <xdr:row>1</xdr:row>
      <xdr:rowOff>50346</xdr:rowOff>
    </xdr:to>
    <xdr:pic>
      <xdr:nvPicPr>
        <xdr:cNvPr id="5" name="BExMO7VFCN4EL59982UR4AJ25JNJ" descr="XX6TINEJADZGKR0CTM7ZRT0RA" hidden="1">
          <a:extLst>
            <a:ext uri="{FF2B5EF4-FFF2-40B4-BE49-F238E27FC236}">
              <a16:creationId xmlns:a16="http://schemas.microsoft.com/office/drawing/2014/main" id="{6C02AD36-CA18-4A08-87B3-EC1E23C67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87050" y="4000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8</xdr:col>
      <xdr:colOff>0</xdr:colOff>
      <xdr:row>1</xdr:row>
      <xdr:rowOff>85725</xdr:rowOff>
    </xdr:from>
    <xdr:to>
      <xdr:col>8</xdr:col>
      <xdr:colOff>47625</xdr:colOff>
      <xdr:row>1</xdr:row>
      <xdr:rowOff>126546</xdr:rowOff>
    </xdr:to>
    <xdr:pic>
      <xdr:nvPicPr>
        <xdr:cNvPr id="6" name="BExU3EX5JJCXCII4YKUJBFBGIJR2" descr="OF5ZI9PI5WH36VPANJ2DYLNMI" hidden="1">
          <a:extLst>
            <a:ext uri="{FF2B5EF4-FFF2-40B4-BE49-F238E27FC236}">
              <a16:creationId xmlns:a16="http://schemas.microsoft.com/office/drawing/2014/main" id="{3315F4C7-9715-4E74-92B6-9620080A7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687050" y="476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8</xdr:col>
      <xdr:colOff>0</xdr:colOff>
      <xdr:row>1</xdr:row>
      <xdr:rowOff>9525</xdr:rowOff>
    </xdr:from>
    <xdr:to>
      <xdr:col>8</xdr:col>
      <xdr:colOff>47625</xdr:colOff>
      <xdr:row>1</xdr:row>
      <xdr:rowOff>50346</xdr:rowOff>
    </xdr:to>
    <xdr:pic>
      <xdr:nvPicPr>
        <xdr:cNvPr id="7" name="BEx1KD7H6UB1VYCJ7O61P562EIUY" descr="IQGV9140X0K0UPBL8OGU3I44J" hidden="1">
          <a:extLst>
            <a:ext uri="{FF2B5EF4-FFF2-40B4-BE49-F238E27FC236}">
              <a16:creationId xmlns:a16="http://schemas.microsoft.com/office/drawing/2014/main" id="{76508805-4F3F-4A83-AA3A-3F5F66868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87050" y="4000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8</xdr:col>
      <xdr:colOff>0</xdr:colOff>
      <xdr:row>1</xdr:row>
      <xdr:rowOff>85725</xdr:rowOff>
    </xdr:from>
    <xdr:to>
      <xdr:col>8</xdr:col>
      <xdr:colOff>47625</xdr:colOff>
      <xdr:row>1</xdr:row>
      <xdr:rowOff>126546</xdr:rowOff>
    </xdr:to>
    <xdr:pic>
      <xdr:nvPicPr>
        <xdr:cNvPr id="8" name="BEx5BJQWS6YWHH4ZMSUAMD641V6Y" descr="ZTMFMXCIQSECDX38ALEFHUB00" hidden="1">
          <a:extLst>
            <a:ext uri="{FF2B5EF4-FFF2-40B4-BE49-F238E27FC236}">
              <a16:creationId xmlns:a16="http://schemas.microsoft.com/office/drawing/2014/main" id="{6E6E38EA-8627-4174-8A33-95830E6EC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687050" y="476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0</xdr:colOff>
      <xdr:row>1</xdr:row>
      <xdr:rowOff>9525</xdr:rowOff>
    </xdr:from>
    <xdr:to>
      <xdr:col>8</xdr:col>
      <xdr:colOff>47625</xdr:colOff>
      <xdr:row>1</xdr:row>
      <xdr:rowOff>50346</xdr:rowOff>
    </xdr:to>
    <xdr:pic>
      <xdr:nvPicPr>
        <xdr:cNvPr id="9" name="BExVTO5Q8G2M7BPL4B2584LQS0R0" descr="OB6Q8NA4LZFE4GM9Y3V56BPMQ" hidden="1">
          <a:extLst>
            <a:ext uri="{FF2B5EF4-FFF2-40B4-BE49-F238E27FC236}">
              <a16:creationId xmlns:a16="http://schemas.microsoft.com/office/drawing/2014/main" id="{4DDCA2E1-8210-4996-9D27-A6C276728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87050" y="4000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8</xdr:col>
      <xdr:colOff>0</xdr:colOff>
      <xdr:row>1</xdr:row>
      <xdr:rowOff>85725</xdr:rowOff>
    </xdr:from>
    <xdr:to>
      <xdr:col>8</xdr:col>
      <xdr:colOff>47625</xdr:colOff>
      <xdr:row>1</xdr:row>
      <xdr:rowOff>126546</xdr:rowOff>
    </xdr:to>
    <xdr:pic>
      <xdr:nvPicPr>
        <xdr:cNvPr id="10" name="BExIFSCLN1G86X78PFLTSMRP0US5" descr="9JK4SPV4DG7VTCZIILWHXQU5J" hidden="1">
          <a:extLst>
            <a:ext uri="{FF2B5EF4-FFF2-40B4-BE49-F238E27FC236}">
              <a16:creationId xmlns:a16="http://schemas.microsoft.com/office/drawing/2014/main" id="{1FCE2C2A-8956-4644-AD89-994138CB9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687050" y="476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8</xdr:col>
      <xdr:colOff>0</xdr:colOff>
      <xdr:row>1</xdr:row>
      <xdr:rowOff>9525</xdr:rowOff>
    </xdr:from>
    <xdr:to>
      <xdr:col>8</xdr:col>
      <xdr:colOff>47625</xdr:colOff>
      <xdr:row>1</xdr:row>
      <xdr:rowOff>50346</xdr:rowOff>
    </xdr:to>
    <xdr:pic>
      <xdr:nvPicPr>
        <xdr:cNvPr id="11" name="BEx1I152WN2D3A85O2XN0DGXCWHN" descr="KHBZFMANRA4UMJR1AB4M5NJNT" hidden="1">
          <a:extLst>
            <a:ext uri="{FF2B5EF4-FFF2-40B4-BE49-F238E27FC236}">
              <a16:creationId xmlns:a16="http://schemas.microsoft.com/office/drawing/2014/main" id="{A76BACAF-7E91-438F-88A4-A484E7061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87050" y="4000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8</xdr:col>
      <xdr:colOff>0</xdr:colOff>
      <xdr:row>1</xdr:row>
      <xdr:rowOff>85725</xdr:rowOff>
    </xdr:from>
    <xdr:to>
      <xdr:col>8</xdr:col>
      <xdr:colOff>47625</xdr:colOff>
      <xdr:row>1</xdr:row>
      <xdr:rowOff>126546</xdr:rowOff>
    </xdr:to>
    <xdr:pic>
      <xdr:nvPicPr>
        <xdr:cNvPr id="12" name="BExW9676P0SKCVKK25QCGHPA3PAD" descr="9A4PWZ20RMSRF0PNECCDM75CA" hidden="1">
          <a:extLst>
            <a:ext uri="{FF2B5EF4-FFF2-40B4-BE49-F238E27FC236}">
              <a16:creationId xmlns:a16="http://schemas.microsoft.com/office/drawing/2014/main" id="{C2F296E1-405E-49C9-B8CC-4F7311907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687050" y="476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8</xdr:col>
      <xdr:colOff>0</xdr:colOff>
      <xdr:row>2</xdr:row>
      <xdr:rowOff>87630</xdr:rowOff>
    </xdr:from>
    <xdr:to>
      <xdr:col>8</xdr:col>
      <xdr:colOff>123825</xdr:colOff>
      <xdr:row>3</xdr:row>
      <xdr:rowOff>28702</xdr:rowOff>
    </xdr:to>
    <xdr:pic>
      <xdr:nvPicPr>
        <xdr:cNvPr id="13" name="BExW253QPOZK9KW8BJC3LBXGCG2N" descr="Y5HX37BEUWSN1NEFJKZJXI3SX" hidden="1">
          <a:extLst>
            <a:ext uri="{FF2B5EF4-FFF2-40B4-BE49-F238E27FC236}">
              <a16:creationId xmlns:a16="http://schemas.microsoft.com/office/drawing/2014/main" id="{5CFE7C6B-AB80-4348-9C92-9E2BDD075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87050" y="668655"/>
          <a:ext cx="123825" cy="13157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0</xdr:colOff>
      <xdr:row>1</xdr:row>
      <xdr:rowOff>9525</xdr:rowOff>
    </xdr:from>
    <xdr:to>
      <xdr:col>8</xdr:col>
      <xdr:colOff>47625</xdr:colOff>
      <xdr:row>1</xdr:row>
      <xdr:rowOff>50346</xdr:rowOff>
    </xdr:to>
    <xdr:pic>
      <xdr:nvPicPr>
        <xdr:cNvPr id="14" name="BExS5CPQ8P8JOQPK7ANNKHLSGOKU" hidden="1">
          <a:extLst>
            <a:ext uri="{FF2B5EF4-FFF2-40B4-BE49-F238E27FC236}">
              <a16:creationId xmlns:a16="http://schemas.microsoft.com/office/drawing/2014/main" id="{D1215630-1E2B-4A0D-9C5B-DC41B14B0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87050" y="4000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8</xdr:col>
      <xdr:colOff>0</xdr:colOff>
      <xdr:row>1</xdr:row>
      <xdr:rowOff>85725</xdr:rowOff>
    </xdr:from>
    <xdr:to>
      <xdr:col>8</xdr:col>
      <xdr:colOff>47625</xdr:colOff>
      <xdr:row>1</xdr:row>
      <xdr:rowOff>126546</xdr:rowOff>
    </xdr:to>
    <xdr:pic>
      <xdr:nvPicPr>
        <xdr:cNvPr id="15" name="BExMM0AVUAIRNJLXB1FW8R0YB4ZZ" hidden="1">
          <a:extLst>
            <a:ext uri="{FF2B5EF4-FFF2-40B4-BE49-F238E27FC236}">
              <a16:creationId xmlns:a16="http://schemas.microsoft.com/office/drawing/2014/main" id="{145AFFD0-9EE6-4779-A5B2-BE9A5B496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687050" y="476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0</xdr:colOff>
      <xdr:row>1</xdr:row>
      <xdr:rowOff>9525</xdr:rowOff>
    </xdr:from>
    <xdr:to>
      <xdr:col>8</xdr:col>
      <xdr:colOff>47625</xdr:colOff>
      <xdr:row>1</xdr:row>
      <xdr:rowOff>50346</xdr:rowOff>
    </xdr:to>
    <xdr:pic>
      <xdr:nvPicPr>
        <xdr:cNvPr id="16" name="BExXZ7Y09CBS0XA7IPB3IRJ8RJM4" hidden="1">
          <a:extLst>
            <a:ext uri="{FF2B5EF4-FFF2-40B4-BE49-F238E27FC236}">
              <a16:creationId xmlns:a16="http://schemas.microsoft.com/office/drawing/2014/main" id="{9BE4863F-FBAE-4084-AE55-FAD2FC8DB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87050" y="4000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8</xdr:col>
      <xdr:colOff>0</xdr:colOff>
      <xdr:row>1</xdr:row>
      <xdr:rowOff>85725</xdr:rowOff>
    </xdr:from>
    <xdr:to>
      <xdr:col>8</xdr:col>
      <xdr:colOff>47625</xdr:colOff>
      <xdr:row>1</xdr:row>
      <xdr:rowOff>126546</xdr:rowOff>
    </xdr:to>
    <xdr:pic>
      <xdr:nvPicPr>
        <xdr:cNvPr id="17" name="BExQ7SXS9VUG7P6CACU2J7R2SGIZ" hidden="1">
          <a:extLst>
            <a:ext uri="{FF2B5EF4-FFF2-40B4-BE49-F238E27FC236}">
              <a16:creationId xmlns:a16="http://schemas.microsoft.com/office/drawing/2014/main" id="{202B3F42-2047-44A0-8347-1392864E6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687050" y="476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8</xdr:col>
      <xdr:colOff>0</xdr:colOff>
      <xdr:row>1</xdr:row>
      <xdr:rowOff>9525</xdr:rowOff>
    </xdr:from>
    <xdr:to>
      <xdr:col>8</xdr:col>
      <xdr:colOff>47625</xdr:colOff>
      <xdr:row>1</xdr:row>
      <xdr:rowOff>50346</xdr:rowOff>
    </xdr:to>
    <xdr:pic>
      <xdr:nvPicPr>
        <xdr:cNvPr id="18" name="BEx5AQZ4ETQ9LMY5EBWVH20Z7VXQ" hidden="1">
          <a:extLst>
            <a:ext uri="{FF2B5EF4-FFF2-40B4-BE49-F238E27FC236}">
              <a16:creationId xmlns:a16="http://schemas.microsoft.com/office/drawing/2014/main" id="{F3424D7C-3FAA-4802-907C-F9396D313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87050" y="4000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8</xdr:col>
      <xdr:colOff>0</xdr:colOff>
      <xdr:row>1</xdr:row>
      <xdr:rowOff>85725</xdr:rowOff>
    </xdr:from>
    <xdr:to>
      <xdr:col>8</xdr:col>
      <xdr:colOff>47625</xdr:colOff>
      <xdr:row>1</xdr:row>
      <xdr:rowOff>126546</xdr:rowOff>
    </xdr:to>
    <xdr:pic>
      <xdr:nvPicPr>
        <xdr:cNvPr id="19" name="BExUBK0YZ5VYFY8TTITJGJU9S06A" hidden="1">
          <a:extLst>
            <a:ext uri="{FF2B5EF4-FFF2-40B4-BE49-F238E27FC236}">
              <a16:creationId xmlns:a16="http://schemas.microsoft.com/office/drawing/2014/main" id="{1B4DA629-B292-4970-99AE-DEA0B4173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687050" y="476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8</xdr:col>
      <xdr:colOff>0</xdr:colOff>
      <xdr:row>1</xdr:row>
      <xdr:rowOff>9525</xdr:rowOff>
    </xdr:from>
    <xdr:to>
      <xdr:col>8</xdr:col>
      <xdr:colOff>47625</xdr:colOff>
      <xdr:row>1</xdr:row>
      <xdr:rowOff>50346</xdr:rowOff>
    </xdr:to>
    <xdr:pic>
      <xdr:nvPicPr>
        <xdr:cNvPr id="20" name="BExUEZCSSJ7RN4J18I2NUIQR2FZS" hidden="1">
          <a:extLst>
            <a:ext uri="{FF2B5EF4-FFF2-40B4-BE49-F238E27FC236}">
              <a16:creationId xmlns:a16="http://schemas.microsoft.com/office/drawing/2014/main" id="{ECEE07AB-7896-4D08-8F83-FEB72FCCB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87050" y="4000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8</xdr:col>
      <xdr:colOff>0</xdr:colOff>
      <xdr:row>1</xdr:row>
      <xdr:rowOff>85725</xdr:rowOff>
    </xdr:from>
    <xdr:to>
      <xdr:col>8</xdr:col>
      <xdr:colOff>47625</xdr:colOff>
      <xdr:row>1</xdr:row>
      <xdr:rowOff>126546</xdr:rowOff>
    </xdr:to>
    <xdr:pic>
      <xdr:nvPicPr>
        <xdr:cNvPr id="21" name="BExS3JDQWF7U3F5JTEVOE16ASIYK" hidden="1">
          <a:extLst>
            <a:ext uri="{FF2B5EF4-FFF2-40B4-BE49-F238E27FC236}">
              <a16:creationId xmlns:a16="http://schemas.microsoft.com/office/drawing/2014/main" id="{4E12964C-24EA-4810-B4F8-3D232744F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687050" y="476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8</xdr:col>
      <xdr:colOff>0</xdr:colOff>
      <xdr:row>3</xdr:row>
      <xdr:rowOff>47625</xdr:rowOff>
    </xdr:from>
    <xdr:to>
      <xdr:col>8</xdr:col>
      <xdr:colOff>123825</xdr:colOff>
      <xdr:row>3</xdr:row>
      <xdr:rowOff>164166</xdr:rowOff>
    </xdr:to>
    <xdr:pic>
      <xdr:nvPicPr>
        <xdr:cNvPr id="22" name="BEx973S463FCQVJ7QDFBUIU0WJ3F" descr="ZQTVYL8DCSADVT0QMRXFLU0TR" hidden="1">
          <a:extLst>
            <a:ext uri="{FF2B5EF4-FFF2-40B4-BE49-F238E27FC236}">
              <a16:creationId xmlns:a16="http://schemas.microsoft.com/office/drawing/2014/main" id="{D7DDEEF5-318F-4517-83E5-177B4EE9D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87050" y="819150"/>
          <a:ext cx="123825" cy="1165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0</xdr:colOff>
      <xdr:row>9</xdr:row>
      <xdr:rowOff>47625</xdr:rowOff>
    </xdr:from>
    <xdr:to>
      <xdr:col>8</xdr:col>
      <xdr:colOff>123825</xdr:colOff>
      <xdr:row>9</xdr:row>
      <xdr:rowOff>164166</xdr:rowOff>
    </xdr:to>
    <xdr:pic>
      <xdr:nvPicPr>
        <xdr:cNvPr id="23" name="BExRZO0PLWWMCLGRH7EH6UXYWGAJ" descr="9D4GQ34QB727H10MA3SSAR2R9" hidden="1">
          <a:extLst>
            <a:ext uri="{FF2B5EF4-FFF2-40B4-BE49-F238E27FC236}">
              <a16:creationId xmlns:a16="http://schemas.microsoft.com/office/drawing/2014/main" id="{14719897-CB33-4033-8609-11012BE31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1962150"/>
          <a:ext cx="123825" cy="1165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123825</xdr:colOff>
      <xdr:row>10</xdr:row>
      <xdr:rowOff>123825</xdr:rowOff>
    </xdr:to>
    <xdr:pic>
      <xdr:nvPicPr>
        <xdr:cNvPr id="24" name="BExBDP6HNAAJUM39SE5G2C8BKNRQ" descr="1TM64TL2QIMYV7WYSV2VLGXY4" hidden="1">
          <a:extLst>
            <a:ext uri="{FF2B5EF4-FFF2-40B4-BE49-F238E27FC236}">
              <a16:creationId xmlns:a16="http://schemas.microsoft.com/office/drawing/2014/main" id="{960F2310-F2CB-448C-A5D9-67CCF118A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2105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0</xdr:colOff>
      <xdr:row>10</xdr:row>
      <xdr:rowOff>144780</xdr:rowOff>
    </xdr:from>
    <xdr:to>
      <xdr:col>8</xdr:col>
      <xdr:colOff>123825</xdr:colOff>
      <xdr:row>11</xdr:row>
      <xdr:rowOff>76454</xdr:rowOff>
    </xdr:to>
    <xdr:pic>
      <xdr:nvPicPr>
        <xdr:cNvPr id="25" name="BExQEGJP61DL2NZY6LMBHBZ0J5YT" descr="D6ZNRZJ7EX4GZT9RO8LE0C905" hidden="1">
          <a:extLst>
            <a:ext uri="{FF2B5EF4-FFF2-40B4-BE49-F238E27FC236}">
              <a16:creationId xmlns:a16="http://schemas.microsoft.com/office/drawing/2014/main" id="{D7CFDBC9-17B1-4549-87BB-CF648D315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2249805"/>
          <a:ext cx="123825" cy="12217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0</xdr:colOff>
      <xdr:row>11</xdr:row>
      <xdr:rowOff>87630</xdr:rowOff>
    </xdr:from>
    <xdr:to>
      <xdr:col>8</xdr:col>
      <xdr:colOff>123825</xdr:colOff>
      <xdr:row>12</xdr:row>
      <xdr:rowOff>28702</xdr:rowOff>
    </xdr:to>
    <xdr:pic>
      <xdr:nvPicPr>
        <xdr:cNvPr id="26" name="BExTY1BCS6HZIF6HI5491FGHDVAE" descr="MJ6976KI2UH1IE8M227DUYXMJ" hidden="1">
          <a:extLst>
            <a:ext uri="{FF2B5EF4-FFF2-40B4-BE49-F238E27FC236}">
              <a16:creationId xmlns:a16="http://schemas.microsoft.com/office/drawing/2014/main" id="{6AD8D8DC-2D01-4770-931A-70DF2FC3B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2383155"/>
          <a:ext cx="123825" cy="13157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0</xdr:colOff>
      <xdr:row>2</xdr:row>
      <xdr:rowOff>87630</xdr:rowOff>
    </xdr:from>
    <xdr:to>
      <xdr:col>8</xdr:col>
      <xdr:colOff>123825</xdr:colOff>
      <xdr:row>3</xdr:row>
      <xdr:rowOff>28702</xdr:rowOff>
    </xdr:to>
    <xdr:pic>
      <xdr:nvPicPr>
        <xdr:cNvPr id="27" name="BEx5FXJGJOT93D0J2IRJ3985IUMI" hidden="1">
          <a:extLst>
            <a:ext uri="{FF2B5EF4-FFF2-40B4-BE49-F238E27FC236}">
              <a16:creationId xmlns:a16="http://schemas.microsoft.com/office/drawing/2014/main" id="{AAFF8138-28D3-4DE0-9385-25DB7C5CB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668655"/>
          <a:ext cx="123825" cy="13157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0</xdr:colOff>
      <xdr:row>1</xdr:row>
      <xdr:rowOff>144780</xdr:rowOff>
    </xdr:from>
    <xdr:to>
      <xdr:col>8</xdr:col>
      <xdr:colOff>123825</xdr:colOff>
      <xdr:row>2</xdr:row>
      <xdr:rowOff>76454</xdr:rowOff>
    </xdr:to>
    <xdr:pic>
      <xdr:nvPicPr>
        <xdr:cNvPr id="28" name="BEx3RTMHAR35NUAAK49TV6NU7EPA" descr="QFXLG4ZCXTRQSJYFCKJ58G9N8" hidden="1">
          <a:extLst>
            <a:ext uri="{FF2B5EF4-FFF2-40B4-BE49-F238E27FC236}">
              <a16:creationId xmlns:a16="http://schemas.microsoft.com/office/drawing/2014/main" id="{0F9904E4-26A4-448C-9D4B-8921E0414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87050" y="535305"/>
          <a:ext cx="123825" cy="12217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123825</xdr:colOff>
      <xdr:row>4</xdr:row>
      <xdr:rowOff>123825</xdr:rowOff>
    </xdr:to>
    <xdr:pic>
      <xdr:nvPicPr>
        <xdr:cNvPr id="29" name="BExS8T38WLC2R738ZC7BDJQAKJAJ" descr="MRI962L5PB0E0YWXCIBN82VJH" hidden="1">
          <a:extLst>
            <a:ext uri="{FF2B5EF4-FFF2-40B4-BE49-F238E27FC236}">
              <a16:creationId xmlns:a16="http://schemas.microsoft.com/office/drawing/2014/main" id="{E5E4D9B9-C64E-4C0C-898B-C56A3A24C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962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0</xdr:colOff>
      <xdr:row>2</xdr:row>
      <xdr:rowOff>87630</xdr:rowOff>
    </xdr:from>
    <xdr:to>
      <xdr:col>8</xdr:col>
      <xdr:colOff>123825</xdr:colOff>
      <xdr:row>3</xdr:row>
      <xdr:rowOff>28702</xdr:rowOff>
    </xdr:to>
    <xdr:pic>
      <xdr:nvPicPr>
        <xdr:cNvPr id="30" name="BEx5F64BJ6DCM4EJH81D5ZFNPZ0V" descr="7DJ9FILZD2YPS6X1JBP9E76TU" hidden="1">
          <a:extLst>
            <a:ext uri="{FF2B5EF4-FFF2-40B4-BE49-F238E27FC236}">
              <a16:creationId xmlns:a16="http://schemas.microsoft.com/office/drawing/2014/main" id="{FDECBC0B-FE01-4B4D-8901-256918F7F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668655"/>
          <a:ext cx="123825" cy="13157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0</xdr:colOff>
      <xdr:row>2</xdr:row>
      <xdr:rowOff>87630</xdr:rowOff>
    </xdr:from>
    <xdr:to>
      <xdr:col>8</xdr:col>
      <xdr:colOff>123825</xdr:colOff>
      <xdr:row>3</xdr:row>
      <xdr:rowOff>28702</xdr:rowOff>
    </xdr:to>
    <xdr:pic>
      <xdr:nvPicPr>
        <xdr:cNvPr id="31" name="BExQEXXHA3EEXR44LT6RKCDWM6ZT" hidden="1">
          <a:extLst>
            <a:ext uri="{FF2B5EF4-FFF2-40B4-BE49-F238E27FC236}">
              <a16:creationId xmlns:a16="http://schemas.microsoft.com/office/drawing/2014/main" id="{7AEF114A-76B3-4194-81AA-9A56ED5F1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668655"/>
          <a:ext cx="123825" cy="13157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0</xdr:colOff>
      <xdr:row>5</xdr:row>
      <xdr:rowOff>87630</xdr:rowOff>
    </xdr:from>
    <xdr:to>
      <xdr:col>8</xdr:col>
      <xdr:colOff>123825</xdr:colOff>
      <xdr:row>6</xdr:row>
      <xdr:rowOff>28702</xdr:rowOff>
    </xdr:to>
    <xdr:pic>
      <xdr:nvPicPr>
        <xdr:cNvPr id="32" name="BEx1X6AMHV6ZK3UJB2BXIJTJHYJU" descr="OALR4L95ELQLZ1Y1LETHM1CS9" hidden="1">
          <a:extLst>
            <a:ext uri="{FF2B5EF4-FFF2-40B4-BE49-F238E27FC236}">
              <a16:creationId xmlns:a16="http://schemas.microsoft.com/office/drawing/2014/main" id="{EA7005BE-14A6-4CE9-BDA9-8B1AF1A99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87050" y="1240155"/>
          <a:ext cx="123825" cy="13157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0</xdr:colOff>
      <xdr:row>1</xdr:row>
      <xdr:rowOff>144780</xdr:rowOff>
    </xdr:from>
    <xdr:to>
      <xdr:col>8</xdr:col>
      <xdr:colOff>123825</xdr:colOff>
      <xdr:row>2</xdr:row>
      <xdr:rowOff>76454</xdr:rowOff>
    </xdr:to>
    <xdr:pic>
      <xdr:nvPicPr>
        <xdr:cNvPr id="33" name="BExSDIVCE09QKG3CT52PHCS6ZJ09" descr="9F076L7EQCF2COMMGCQG6BQGU" hidden="1">
          <a:extLst>
            <a:ext uri="{FF2B5EF4-FFF2-40B4-BE49-F238E27FC236}">
              <a16:creationId xmlns:a16="http://schemas.microsoft.com/office/drawing/2014/main" id="{603EAD34-19C8-4894-85D8-E15EAE5D2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687050" y="535305"/>
          <a:ext cx="123825" cy="12217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0</xdr:colOff>
      <xdr:row>9</xdr:row>
      <xdr:rowOff>47625</xdr:rowOff>
    </xdr:from>
    <xdr:to>
      <xdr:col>8</xdr:col>
      <xdr:colOff>123825</xdr:colOff>
      <xdr:row>9</xdr:row>
      <xdr:rowOff>164166</xdr:rowOff>
    </xdr:to>
    <xdr:pic>
      <xdr:nvPicPr>
        <xdr:cNvPr id="34" name="BEx1QZGQZBAWJ8591VXEIPUOVS7X" descr="MEW27CPIFG44B7E7HEQUUF5QF" hidden="1">
          <a:extLst>
            <a:ext uri="{FF2B5EF4-FFF2-40B4-BE49-F238E27FC236}">
              <a16:creationId xmlns:a16="http://schemas.microsoft.com/office/drawing/2014/main" id="{E03100AE-E278-4E92-9D53-0F08D4843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1962150"/>
          <a:ext cx="123825" cy="1165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0</xdr:colOff>
      <xdr:row>8</xdr:row>
      <xdr:rowOff>87630</xdr:rowOff>
    </xdr:from>
    <xdr:to>
      <xdr:col>8</xdr:col>
      <xdr:colOff>123825</xdr:colOff>
      <xdr:row>9</xdr:row>
      <xdr:rowOff>28702</xdr:rowOff>
    </xdr:to>
    <xdr:pic>
      <xdr:nvPicPr>
        <xdr:cNvPr id="35" name="BExMF7LICJLPXSHM63A6EQ79YQKG" descr="U084VZL15IMB1OFRRAY6GVKAE" hidden="1">
          <a:extLst>
            <a:ext uri="{FF2B5EF4-FFF2-40B4-BE49-F238E27FC236}">
              <a16:creationId xmlns:a16="http://schemas.microsoft.com/office/drawing/2014/main" id="{15FE3D10-816D-47BA-8123-4D79F894D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1811655"/>
          <a:ext cx="123825" cy="13157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0</xdr:colOff>
      <xdr:row>7</xdr:row>
      <xdr:rowOff>144780</xdr:rowOff>
    </xdr:from>
    <xdr:to>
      <xdr:col>8</xdr:col>
      <xdr:colOff>123825</xdr:colOff>
      <xdr:row>8</xdr:row>
      <xdr:rowOff>76454</xdr:rowOff>
    </xdr:to>
    <xdr:pic>
      <xdr:nvPicPr>
        <xdr:cNvPr id="36" name="BExS343F8GCKP6HTF9Y97L133DX8" descr="ZRF0KB1IYQSNV63CTXT25G67G" hidden="1">
          <a:extLst>
            <a:ext uri="{FF2B5EF4-FFF2-40B4-BE49-F238E27FC236}">
              <a16:creationId xmlns:a16="http://schemas.microsoft.com/office/drawing/2014/main" id="{8FFC5B7F-7F7B-449B-B017-07F0A32F6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1678305"/>
          <a:ext cx="123825" cy="12217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123825</xdr:colOff>
      <xdr:row>7</xdr:row>
      <xdr:rowOff>123825</xdr:rowOff>
    </xdr:to>
    <xdr:pic>
      <xdr:nvPicPr>
        <xdr:cNvPr id="37" name="BExZMRC09W87CY4B73NPZMNH21AH" descr="78CUMI0OVLYJRSDRQ3V2YX812" hidden="1">
          <a:extLst>
            <a:ext uri="{FF2B5EF4-FFF2-40B4-BE49-F238E27FC236}">
              <a16:creationId xmlns:a16="http://schemas.microsoft.com/office/drawing/2014/main" id="{AA5738D9-C3FB-4970-832E-0F4FEBA44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1533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0</xdr:colOff>
      <xdr:row>6</xdr:row>
      <xdr:rowOff>49530</xdr:rowOff>
    </xdr:from>
    <xdr:to>
      <xdr:col>8</xdr:col>
      <xdr:colOff>123825</xdr:colOff>
      <xdr:row>7</xdr:row>
      <xdr:rowOff>794</xdr:rowOff>
    </xdr:to>
    <xdr:pic>
      <xdr:nvPicPr>
        <xdr:cNvPr id="38" name="BExZXVFJ4DY4I24AARDT4AMP6EN1" descr="TXSMH2MTH86CYKA26740RQPUC" hidden="1">
          <a:extLst>
            <a:ext uri="{FF2B5EF4-FFF2-40B4-BE49-F238E27FC236}">
              <a16:creationId xmlns:a16="http://schemas.microsoft.com/office/drawing/2014/main" id="{5566C82A-43F2-4F8E-877D-21C9C4FBD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1392555"/>
          <a:ext cx="123825" cy="13414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0</xdr:colOff>
      <xdr:row>5</xdr:row>
      <xdr:rowOff>87630</xdr:rowOff>
    </xdr:from>
    <xdr:to>
      <xdr:col>8</xdr:col>
      <xdr:colOff>123825</xdr:colOff>
      <xdr:row>6</xdr:row>
      <xdr:rowOff>28702</xdr:rowOff>
    </xdr:to>
    <xdr:pic>
      <xdr:nvPicPr>
        <xdr:cNvPr id="39" name="BExOCUIOFQWUGTBU5ESTW3EYEP5C" descr="9BNF49V0R6VVYPHEVMJ3ABDQZ" hidden="1">
          <a:extLst>
            <a:ext uri="{FF2B5EF4-FFF2-40B4-BE49-F238E27FC236}">
              <a16:creationId xmlns:a16="http://schemas.microsoft.com/office/drawing/2014/main" id="{4FCF516A-448F-4FEB-8E3C-2E6AC424B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1240155"/>
          <a:ext cx="123825" cy="13157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0</xdr:colOff>
      <xdr:row>4</xdr:row>
      <xdr:rowOff>144780</xdr:rowOff>
    </xdr:from>
    <xdr:to>
      <xdr:col>8</xdr:col>
      <xdr:colOff>123825</xdr:colOff>
      <xdr:row>5</xdr:row>
      <xdr:rowOff>76454</xdr:rowOff>
    </xdr:to>
    <xdr:pic>
      <xdr:nvPicPr>
        <xdr:cNvPr id="40" name="BExU65O9OE4B4MQ2A3OYH13M8BZJ" descr="3INNIMMPDBB0JF37L81M6ID21" hidden="1">
          <a:extLst>
            <a:ext uri="{FF2B5EF4-FFF2-40B4-BE49-F238E27FC236}">
              <a16:creationId xmlns:a16="http://schemas.microsoft.com/office/drawing/2014/main" id="{983573C3-D6B4-4471-8579-896AC8B0A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1106805"/>
          <a:ext cx="123825" cy="12217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123825</xdr:colOff>
      <xdr:row>4</xdr:row>
      <xdr:rowOff>123825</xdr:rowOff>
    </xdr:to>
    <xdr:pic>
      <xdr:nvPicPr>
        <xdr:cNvPr id="41" name="BExOPRCR0UW7TKXSV5WDTL348FGL" descr="S9JM17GP1802LHN4GT14BJYIC" hidden="1">
          <a:extLst>
            <a:ext uri="{FF2B5EF4-FFF2-40B4-BE49-F238E27FC236}">
              <a16:creationId xmlns:a16="http://schemas.microsoft.com/office/drawing/2014/main" id="{B0FC622B-D83E-4D07-AE3C-467FD8DE4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962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0</xdr:colOff>
      <xdr:row>3</xdr:row>
      <xdr:rowOff>47625</xdr:rowOff>
    </xdr:from>
    <xdr:to>
      <xdr:col>8</xdr:col>
      <xdr:colOff>123825</xdr:colOff>
      <xdr:row>3</xdr:row>
      <xdr:rowOff>164166</xdr:rowOff>
    </xdr:to>
    <xdr:pic>
      <xdr:nvPicPr>
        <xdr:cNvPr id="42" name="BEx5OESAY2W8SEGI3TSB65EHJ04B" descr="9CN2Y88X8WYV1HWZG1QILY9BK" hidden="1">
          <a:extLst>
            <a:ext uri="{FF2B5EF4-FFF2-40B4-BE49-F238E27FC236}">
              <a16:creationId xmlns:a16="http://schemas.microsoft.com/office/drawing/2014/main" id="{21280974-D04A-4599-8D39-69FBB2F70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819150"/>
          <a:ext cx="123825" cy="1165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0</xdr:colOff>
      <xdr:row>2</xdr:row>
      <xdr:rowOff>87630</xdr:rowOff>
    </xdr:from>
    <xdr:to>
      <xdr:col>8</xdr:col>
      <xdr:colOff>123825</xdr:colOff>
      <xdr:row>3</xdr:row>
      <xdr:rowOff>28702</xdr:rowOff>
    </xdr:to>
    <xdr:pic>
      <xdr:nvPicPr>
        <xdr:cNvPr id="43" name="BExGMWEQ2BYRY9BAO5T1X850MJN1" descr="AZ9ST0XDIOP50HSUFO5V31BR0" hidden="1">
          <a:extLst>
            <a:ext uri="{FF2B5EF4-FFF2-40B4-BE49-F238E27FC236}">
              <a16:creationId xmlns:a16="http://schemas.microsoft.com/office/drawing/2014/main" id="{B2C18AC8-D810-48A9-B12F-FA46AA025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668655"/>
          <a:ext cx="123825" cy="13157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19</xdr:col>
      <xdr:colOff>454025</xdr:colOff>
      <xdr:row>19</xdr:row>
      <xdr:rowOff>170192</xdr:rowOff>
    </xdr:to>
    <xdr:pic>
      <xdr:nvPicPr>
        <xdr:cNvPr id="44" name="BExXRND8208TWULE9S50U89VKPB7" descr="ETUGZV0SKTQDQB8JOYY0DCX79" hidden="1">
          <a:extLst>
            <a:ext uri="{FF2B5EF4-FFF2-40B4-BE49-F238E27FC236}">
              <a16:creationId xmlns:a16="http://schemas.microsoft.com/office/drawing/2014/main" id="{FDF86140-75C6-48E3-9C99-4434841D7A0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687050" y="390525"/>
          <a:ext cx="7159625" cy="340869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a\yldine\P_ravikindlustushyvitised\P11_tervishoiukvaliteet\7_Andmed_analuusid\haiglate_tegevusaruanne_kontsepts\Tagasiside_aruanne_2017\Indikaatorid\Usaldusvahemikud\3a_p&#228;evakirurgia_osakaal_herniotoom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rjeldus"/>
      <sheetName val="Aruandesse"/>
      <sheetName val="Andmed_detailsem"/>
      <sheetName val="3a võrdlus"/>
    </sheetNames>
    <sheetDataSet>
      <sheetData sheetId="0" refreshError="1"/>
      <sheetData sheetId="1">
        <row r="4">
          <cell r="C4">
            <v>0.61538461538461542</v>
          </cell>
        </row>
        <row r="5">
          <cell r="C5">
            <v>0</v>
          </cell>
        </row>
        <row r="6">
          <cell r="C6">
            <v>0.51196172248803828</v>
          </cell>
        </row>
        <row r="7">
          <cell r="C7">
            <v>0.56000000000000005</v>
          </cell>
        </row>
        <row r="8">
          <cell r="C8">
            <v>0.64684014869888473</v>
          </cell>
        </row>
        <row r="9">
          <cell r="C9">
            <v>0.51851851851851849</v>
          </cell>
        </row>
        <row r="10">
          <cell r="C10">
            <v>0.20202020202020202</v>
          </cell>
        </row>
        <row r="11">
          <cell r="C11">
            <v>9.3220338983050849E-2</v>
          </cell>
        </row>
        <row r="12">
          <cell r="C12">
            <v>0.38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0.15094339622641509</v>
          </cell>
        </row>
        <row r="16">
          <cell r="C16">
            <v>0</v>
          </cell>
        </row>
        <row r="17">
          <cell r="C17">
            <v>0.52500000000000002</v>
          </cell>
        </row>
        <row r="18">
          <cell r="C18">
            <v>0</v>
          </cell>
        </row>
        <row r="19">
          <cell r="C19">
            <v>1.3888888888888888E-2</v>
          </cell>
        </row>
        <row r="20">
          <cell r="C20">
            <v>0.94871794871794868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0.94736842105263153</v>
          </cell>
        </row>
        <row r="24">
          <cell r="C24">
            <v>0.53125</v>
          </cell>
        </row>
        <row r="25">
          <cell r="C25">
            <v>0.28000000000000003</v>
          </cell>
        </row>
        <row r="26">
          <cell r="C26">
            <v>0.39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9:A22"/>
  <sheetViews>
    <sheetView tabSelected="1" workbookViewId="0">
      <selection activeCell="S14" sqref="S14"/>
    </sheetView>
  </sheetViews>
  <sheetFormatPr defaultRowHeight="15" x14ac:dyDescent="0.25"/>
  <sheetData>
    <row r="19" spans="1:1" x14ac:dyDescent="0.25">
      <c r="A19" s="17"/>
    </row>
    <row r="20" spans="1:1" x14ac:dyDescent="0.25">
      <c r="A20" s="18"/>
    </row>
    <row r="21" spans="1:1" x14ac:dyDescent="0.25">
      <c r="A21" s="17"/>
    </row>
    <row r="22" spans="1:1" x14ac:dyDescent="0.25">
      <c r="A22" s="1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O55"/>
  <sheetViews>
    <sheetView zoomScaleNormal="100" workbookViewId="0">
      <selection activeCell="B27" sqref="B27"/>
    </sheetView>
  </sheetViews>
  <sheetFormatPr defaultRowHeight="15" x14ac:dyDescent="0.25"/>
  <cols>
    <col min="1" max="1" width="19.85546875" bestFit="1" customWidth="1"/>
    <col min="2" max="2" width="21.85546875" customWidth="1"/>
    <col min="3" max="3" width="16.7109375" customWidth="1"/>
    <col min="4" max="4" width="21.28515625" customWidth="1"/>
    <col min="5" max="5" width="19.5703125" bestFit="1" customWidth="1"/>
    <col min="6" max="6" width="13" customWidth="1"/>
    <col min="7" max="7" width="14.7109375" customWidth="1"/>
    <col min="10" max="10" width="9.140625" customWidth="1"/>
    <col min="21" max="21" width="9.28515625" customWidth="1"/>
    <col min="251" max="251" width="19.85546875" bestFit="1" customWidth="1"/>
    <col min="253" max="253" width="16.7109375" customWidth="1"/>
    <col min="254" max="254" width="18.140625" customWidth="1"/>
    <col min="255" max="255" width="19.5703125" bestFit="1" customWidth="1"/>
    <col min="256" max="256" width="13" customWidth="1"/>
    <col min="257" max="257" width="4.42578125" customWidth="1"/>
    <col min="507" max="507" width="19.85546875" bestFit="1" customWidth="1"/>
    <col min="509" max="509" width="16.7109375" customWidth="1"/>
    <col min="510" max="510" width="18.140625" customWidth="1"/>
    <col min="511" max="511" width="19.5703125" bestFit="1" customWidth="1"/>
    <col min="512" max="512" width="13" customWidth="1"/>
    <col min="513" max="513" width="4.42578125" customWidth="1"/>
    <col min="763" max="763" width="19.85546875" bestFit="1" customWidth="1"/>
    <col min="765" max="765" width="16.7109375" customWidth="1"/>
    <col min="766" max="766" width="18.140625" customWidth="1"/>
    <col min="767" max="767" width="19.5703125" bestFit="1" customWidth="1"/>
    <col min="768" max="768" width="13" customWidth="1"/>
    <col min="769" max="769" width="4.42578125" customWidth="1"/>
    <col min="1019" max="1019" width="19.85546875" bestFit="1" customWidth="1"/>
    <col min="1021" max="1021" width="16.7109375" customWidth="1"/>
    <col min="1022" max="1022" width="18.140625" customWidth="1"/>
    <col min="1023" max="1023" width="19.5703125" bestFit="1" customWidth="1"/>
    <col min="1024" max="1024" width="13" customWidth="1"/>
    <col min="1025" max="1025" width="4.42578125" customWidth="1"/>
    <col min="1275" max="1275" width="19.85546875" bestFit="1" customWidth="1"/>
    <col min="1277" max="1277" width="16.7109375" customWidth="1"/>
    <col min="1278" max="1278" width="18.140625" customWidth="1"/>
    <col min="1279" max="1279" width="19.5703125" bestFit="1" customWidth="1"/>
    <col min="1280" max="1280" width="13" customWidth="1"/>
    <col min="1281" max="1281" width="4.42578125" customWidth="1"/>
    <col min="1531" max="1531" width="19.85546875" bestFit="1" customWidth="1"/>
    <col min="1533" max="1533" width="16.7109375" customWidth="1"/>
    <col min="1534" max="1534" width="18.140625" customWidth="1"/>
    <col min="1535" max="1535" width="19.5703125" bestFit="1" customWidth="1"/>
    <col min="1536" max="1536" width="13" customWidth="1"/>
    <col min="1537" max="1537" width="4.42578125" customWidth="1"/>
    <col min="1787" max="1787" width="19.85546875" bestFit="1" customWidth="1"/>
    <col min="1789" max="1789" width="16.7109375" customWidth="1"/>
    <col min="1790" max="1790" width="18.140625" customWidth="1"/>
    <col min="1791" max="1791" width="19.5703125" bestFit="1" customWidth="1"/>
    <col min="1792" max="1792" width="13" customWidth="1"/>
    <col min="1793" max="1793" width="4.42578125" customWidth="1"/>
    <col min="2043" max="2043" width="19.85546875" bestFit="1" customWidth="1"/>
    <col min="2045" max="2045" width="16.7109375" customWidth="1"/>
    <col min="2046" max="2046" width="18.140625" customWidth="1"/>
    <col min="2047" max="2047" width="19.5703125" bestFit="1" customWidth="1"/>
    <col min="2048" max="2048" width="13" customWidth="1"/>
    <col min="2049" max="2049" width="4.42578125" customWidth="1"/>
    <col min="2299" max="2299" width="19.85546875" bestFit="1" customWidth="1"/>
    <col min="2301" max="2301" width="16.7109375" customWidth="1"/>
    <col min="2302" max="2302" width="18.140625" customWidth="1"/>
    <col min="2303" max="2303" width="19.5703125" bestFit="1" customWidth="1"/>
    <col min="2304" max="2304" width="13" customWidth="1"/>
    <col min="2305" max="2305" width="4.42578125" customWidth="1"/>
    <col min="2555" max="2555" width="19.85546875" bestFit="1" customWidth="1"/>
    <col min="2557" max="2557" width="16.7109375" customWidth="1"/>
    <col min="2558" max="2558" width="18.140625" customWidth="1"/>
    <col min="2559" max="2559" width="19.5703125" bestFit="1" customWidth="1"/>
    <col min="2560" max="2560" width="13" customWidth="1"/>
    <col min="2561" max="2561" width="4.42578125" customWidth="1"/>
    <col min="2811" max="2811" width="19.85546875" bestFit="1" customWidth="1"/>
    <col min="2813" max="2813" width="16.7109375" customWidth="1"/>
    <col min="2814" max="2814" width="18.140625" customWidth="1"/>
    <col min="2815" max="2815" width="19.5703125" bestFit="1" customWidth="1"/>
    <col min="2816" max="2816" width="13" customWidth="1"/>
    <col min="2817" max="2817" width="4.42578125" customWidth="1"/>
    <col min="3067" max="3067" width="19.85546875" bestFit="1" customWidth="1"/>
    <col min="3069" max="3069" width="16.7109375" customWidth="1"/>
    <col min="3070" max="3070" width="18.140625" customWidth="1"/>
    <col min="3071" max="3071" width="19.5703125" bestFit="1" customWidth="1"/>
    <col min="3072" max="3072" width="13" customWidth="1"/>
    <col min="3073" max="3073" width="4.42578125" customWidth="1"/>
    <col min="3323" max="3323" width="19.85546875" bestFit="1" customWidth="1"/>
    <col min="3325" max="3325" width="16.7109375" customWidth="1"/>
    <col min="3326" max="3326" width="18.140625" customWidth="1"/>
    <col min="3327" max="3327" width="19.5703125" bestFit="1" customWidth="1"/>
    <col min="3328" max="3328" width="13" customWidth="1"/>
    <col min="3329" max="3329" width="4.42578125" customWidth="1"/>
    <col min="3579" max="3579" width="19.85546875" bestFit="1" customWidth="1"/>
    <col min="3581" max="3581" width="16.7109375" customWidth="1"/>
    <col min="3582" max="3582" width="18.140625" customWidth="1"/>
    <col min="3583" max="3583" width="19.5703125" bestFit="1" customWidth="1"/>
    <col min="3584" max="3584" width="13" customWidth="1"/>
    <col min="3585" max="3585" width="4.42578125" customWidth="1"/>
    <col min="3835" max="3835" width="19.85546875" bestFit="1" customWidth="1"/>
    <col min="3837" max="3837" width="16.7109375" customWidth="1"/>
    <col min="3838" max="3838" width="18.140625" customWidth="1"/>
    <col min="3839" max="3839" width="19.5703125" bestFit="1" customWidth="1"/>
    <col min="3840" max="3840" width="13" customWidth="1"/>
    <col min="3841" max="3841" width="4.42578125" customWidth="1"/>
    <col min="4091" max="4091" width="19.85546875" bestFit="1" customWidth="1"/>
    <col min="4093" max="4093" width="16.7109375" customWidth="1"/>
    <col min="4094" max="4094" width="18.140625" customWidth="1"/>
    <col min="4095" max="4095" width="19.5703125" bestFit="1" customWidth="1"/>
    <col min="4096" max="4096" width="13" customWidth="1"/>
    <col min="4097" max="4097" width="4.42578125" customWidth="1"/>
    <col min="4347" max="4347" width="19.85546875" bestFit="1" customWidth="1"/>
    <col min="4349" max="4349" width="16.7109375" customWidth="1"/>
    <col min="4350" max="4350" width="18.140625" customWidth="1"/>
    <col min="4351" max="4351" width="19.5703125" bestFit="1" customWidth="1"/>
    <col min="4352" max="4352" width="13" customWidth="1"/>
    <col min="4353" max="4353" width="4.42578125" customWidth="1"/>
    <col min="4603" max="4603" width="19.85546875" bestFit="1" customWidth="1"/>
    <col min="4605" max="4605" width="16.7109375" customWidth="1"/>
    <col min="4606" max="4606" width="18.140625" customWidth="1"/>
    <col min="4607" max="4607" width="19.5703125" bestFit="1" customWidth="1"/>
    <col min="4608" max="4608" width="13" customWidth="1"/>
    <col min="4609" max="4609" width="4.42578125" customWidth="1"/>
    <col min="4859" max="4859" width="19.85546875" bestFit="1" customWidth="1"/>
    <col min="4861" max="4861" width="16.7109375" customWidth="1"/>
    <col min="4862" max="4862" width="18.140625" customWidth="1"/>
    <col min="4863" max="4863" width="19.5703125" bestFit="1" customWidth="1"/>
    <col min="4864" max="4864" width="13" customWidth="1"/>
    <col min="4865" max="4865" width="4.42578125" customWidth="1"/>
    <col min="5115" max="5115" width="19.85546875" bestFit="1" customWidth="1"/>
    <col min="5117" max="5117" width="16.7109375" customWidth="1"/>
    <col min="5118" max="5118" width="18.140625" customWidth="1"/>
    <col min="5119" max="5119" width="19.5703125" bestFit="1" customWidth="1"/>
    <col min="5120" max="5120" width="13" customWidth="1"/>
    <col min="5121" max="5121" width="4.42578125" customWidth="1"/>
    <col min="5371" max="5371" width="19.85546875" bestFit="1" customWidth="1"/>
    <col min="5373" max="5373" width="16.7109375" customWidth="1"/>
    <col min="5374" max="5374" width="18.140625" customWidth="1"/>
    <col min="5375" max="5375" width="19.5703125" bestFit="1" customWidth="1"/>
    <col min="5376" max="5376" width="13" customWidth="1"/>
    <col min="5377" max="5377" width="4.42578125" customWidth="1"/>
    <col min="5627" max="5627" width="19.85546875" bestFit="1" customWidth="1"/>
    <col min="5629" max="5629" width="16.7109375" customWidth="1"/>
    <col min="5630" max="5630" width="18.140625" customWidth="1"/>
    <col min="5631" max="5631" width="19.5703125" bestFit="1" customWidth="1"/>
    <col min="5632" max="5632" width="13" customWidth="1"/>
    <col min="5633" max="5633" width="4.42578125" customWidth="1"/>
    <col min="5883" max="5883" width="19.85546875" bestFit="1" customWidth="1"/>
    <col min="5885" max="5885" width="16.7109375" customWidth="1"/>
    <col min="5886" max="5886" width="18.140625" customWidth="1"/>
    <col min="5887" max="5887" width="19.5703125" bestFit="1" customWidth="1"/>
    <col min="5888" max="5888" width="13" customWidth="1"/>
    <col min="5889" max="5889" width="4.42578125" customWidth="1"/>
    <col min="6139" max="6139" width="19.85546875" bestFit="1" customWidth="1"/>
    <col min="6141" max="6141" width="16.7109375" customWidth="1"/>
    <col min="6142" max="6142" width="18.140625" customWidth="1"/>
    <col min="6143" max="6143" width="19.5703125" bestFit="1" customWidth="1"/>
    <col min="6144" max="6144" width="13" customWidth="1"/>
    <col min="6145" max="6145" width="4.42578125" customWidth="1"/>
    <col min="6395" max="6395" width="19.85546875" bestFit="1" customWidth="1"/>
    <col min="6397" max="6397" width="16.7109375" customWidth="1"/>
    <col min="6398" max="6398" width="18.140625" customWidth="1"/>
    <col min="6399" max="6399" width="19.5703125" bestFit="1" customWidth="1"/>
    <col min="6400" max="6400" width="13" customWidth="1"/>
    <col min="6401" max="6401" width="4.42578125" customWidth="1"/>
    <col min="6651" max="6651" width="19.85546875" bestFit="1" customWidth="1"/>
    <col min="6653" max="6653" width="16.7109375" customWidth="1"/>
    <col min="6654" max="6654" width="18.140625" customWidth="1"/>
    <col min="6655" max="6655" width="19.5703125" bestFit="1" customWidth="1"/>
    <col min="6656" max="6656" width="13" customWidth="1"/>
    <col min="6657" max="6657" width="4.42578125" customWidth="1"/>
    <col min="6907" max="6907" width="19.85546875" bestFit="1" customWidth="1"/>
    <col min="6909" max="6909" width="16.7109375" customWidth="1"/>
    <col min="6910" max="6910" width="18.140625" customWidth="1"/>
    <col min="6911" max="6911" width="19.5703125" bestFit="1" customWidth="1"/>
    <col min="6912" max="6912" width="13" customWidth="1"/>
    <col min="6913" max="6913" width="4.42578125" customWidth="1"/>
    <col min="7163" max="7163" width="19.85546875" bestFit="1" customWidth="1"/>
    <col min="7165" max="7165" width="16.7109375" customWidth="1"/>
    <col min="7166" max="7166" width="18.140625" customWidth="1"/>
    <col min="7167" max="7167" width="19.5703125" bestFit="1" customWidth="1"/>
    <col min="7168" max="7168" width="13" customWidth="1"/>
    <col min="7169" max="7169" width="4.42578125" customWidth="1"/>
    <col min="7419" max="7419" width="19.85546875" bestFit="1" customWidth="1"/>
    <col min="7421" max="7421" width="16.7109375" customWidth="1"/>
    <col min="7422" max="7422" width="18.140625" customWidth="1"/>
    <col min="7423" max="7423" width="19.5703125" bestFit="1" customWidth="1"/>
    <col min="7424" max="7424" width="13" customWidth="1"/>
    <col min="7425" max="7425" width="4.42578125" customWidth="1"/>
    <col min="7675" max="7675" width="19.85546875" bestFit="1" customWidth="1"/>
    <col min="7677" max="7677" width="16.7109375" customWidth="1"/>
    <col min="7678" max="7678" width="18.140625" customWidth="1"/>
    <col min="7679" max="7679" width="19.5703125" bestFit="1" customWidth="1"/>
    <col min="7680" max="7680" width="13" customWidth="1"/>
    <col min="7681" max="7681" width="4.42578125" customWidth="1"/>
    <col min="7931" max="7931" width="19.85546875" bestFit="1" customWidth="1"/>
    <col min="7933" max="7933" width="16.7109375" customWidth="1"/>
    <col min="7934" max="7934" width="18.140625" customWidth="1"/>
    <col min="7935" max="7935" width="19.5703125" bestFit="1" customWidth="1"/>
    <col min="7936" max="7936" width="13" customWidth="1"/>
    <col min="7937" max="7937" width="4.42578125" customWidth="1"/>
    <col min="8187" max="8187" width="19.85546875" bestFit="1" customWidth="1"/>
    <col min="8189" max="8189" width="16.7109375" customWidth="1"/>
    <col min="8190" max="8190" width="18.140625" customWidth="1"/>
    <col min="8191" max="8191" width="19.5703125" bestFit="1" customWidth="1"/>
    <col min="8192" max="8192" width="13" customWidth="1"/>
    <col min="8193" max="8193" width="4.42578125" customWidth="1"/>
    <col min="8443" max="8443" width="19.85546875" bestFit="1" customWidth="1"/>
    <col min="8445" max="8445" width="16.7109375" customWidth="1"/>
    <col min="8446" max="8446" width="18.140625" customWidth="1"/>
    <col min="8447" max="8447" width="19.5703125" bestFit="1" customWidth="1"/>
    <col min="8448" max="8448" width="13" customWidth="1"/>
    <col min="8449" max="8449" width="4.42578125" customWidth="1"/>
    <col min="8699" max="8699" width="19.85546875" bestFit="1" customWidth="1"/>
    <col min="8701" max="8701" width="16.7109375" customWidth="1"/>
    <col min="8702" max="8702" width="18.140625" customWidth="1"/>
    <col min="8703" max="8703" width="19.5703125" bestFit="1" customWidth="1"/>
    <col min="8704" max="8704" width="13" customWidth="1"/>
    <col min="8705" max="8705" width="4.42578125" customWidth="1"/>
    <col min="8955" max="8955" width="19.85546875" bestFit="1" customWidth="1"/>
    <col min="8957" max="8957" width="16.7109375" customWidth="1"/>
    <col min="8958" max="8958" width="18.140625" customWidth="1"/>
    <col min="8959" max="8959" width="19.5703125" bestFit="1" customWidth="1"/>
    <col min="8960" max="8960" width="13" customWidth="1"/>
    <col min="8961" max="8961" width="4.42578125" customWidth="1"/>
    <col min="9211" max="9211" width="19.85546875" bestFit="1" customWidth="1"/>
    <col min="9213" max="9213" width="16.7109375" customWidth="1"/>
    <col min="9214" max="9214" width="18.140625" customWidth="1"/>
    <col min="9215" max="9215" width="19.5703125" bestFit="1" customWidth="1"/>
    <col min="9216" max="9216" width="13" customWidth="1"/>
    <col min="9217" max="9217" width="4.42578125" customWidth="1"/>
    <col min="9467" max="9467" width="19.85546875" bestFit="1" customWidth="1"/>
    <col min="9469" max="9469" width="16.7109375" customWidth="1"/>
    <col min="9470" max="9470" width="18.140625" customWidth="1"/>
    <col min="9471" max="9471" width="19.5703125" bestFit="1" customWidth="1"/>
    <col min="9472" max="9472" width="13" customWidth="1"/>
    <col min="9473" max="9473" width="4.42578125" customWidth="1"/>
    <col min="9723" max="9723" width="19.85546875" bestFit="1" customWidth="1"/>
    <col min="9725" max="9725" width="16.7109375" customWidth="1"/>
    <col min="9726" max="9726" width="18.140625" customWidth="1"/>
    <col min="9727" max="9727" width="19.5703125" bestFit="1" customWidth="1"/>
    <col min="9728" max="9728" width="13" customWidth="1"/>
    <col min="9729" max="9729" width="4.42578125" customWidth="1"/>
    <col min="9979" max="9979" width="19.85546875" bestFit="1" customWidth="1"/>
    <col min="9981" max="9981" width="16.7109375" customWidth="1"/>
    <col min="9982" max="9982" width="18.140625" customWidth="1"/>
    <col min="9983" max="9983" width="19.5703125" bestFit="1" customWidth="1"/>
    <col min="9984" max="9984" width="13" customWidth="1"/>
    <col min="9985" max="9985" width="4.42578125" customWidth="1"/>
    <col min="10235" max="10235" width="19.85546875" bestFit="1" customWidth="1"/>
    <col min="10237" max="10237" width="16.7109375" customWidth="1"/>
    <col min="10238" max="10238" width="18.140625" customWidth="1"/>
    <col min="10239" max="10239" width="19.5703125" bestFit="1" customWidth="1"/>
    <col min="10240" max="10240" width="13" customWidth="1"/>
    <col min="10241" max="10241" width="4.42578125" customWidth="1"/>
    <col min="10491" max="10491" width="19.85546875" bestFit="1" customWidth="1"/>
    <col min="10493" max="10493" width="16.7109375" customWidth="1"/>
    <col min="10494" max="10494" width="18.140625" customWidth="1"/>
    <col min="10495" max="10495" width="19.5703125" bestFit="1" customWidth="1"/>
    <col min="10496" max="10496" width="13" customWidth="1"/>
    <col min="10497" max="10497" width="4.42578125" customWidth="1"/>
    <col min="10747" max="10747" width="19.85546875" bestFit="1" customWidth="1"/>
    <col min="10749" max="10749" width="16.7109375" customWidth="1"/>
    <col min="10750" max="10750" width="18.140625" customWidth="1"/>
    <col min="10751" max="10751" width="19.5703125" bestFit="1" customWidth="1"/>
    <col min="10752" max="10752" width="13" customWidth="1"/>
    <col min="10753" max="10753" width="4.42578125" customWidth="1"/>
    <col min="11003" max="11003" width="19.85546875" bestFit="1" customWidth="1"/>
    <col min="11005" max="11005" width="16.7109375" customWidth="1"/>
    <col min="11006" max="11006" width="18.140625" customWidth="1"/>
    <col min="11007" max="11007" width="19.5703125" bestFit="1" customWidth="1"/>
    <col min="11008" max="11008" width="13" customWidth="1"/>
    <col min="11009" max="11009" width="4.42578125" customWidth="1"/>
    <col min="11259" max="11259" width="19.85546875" bestFit="1" customWidth="1"/>
    <col min="11261" max="11261" width="16.7109375" customWidth="1"/>
    <col min="11262" max="11262" width="18.140625" customWidth="1"/>
    <col min="11263" max="11263" width="19.5703125" bestFit="1" customWidth="1"/>
    <col min="11264" max="11264" width="13" customWidth="1"/>
    <col min="11265" max="11265" width="4.42578125" customWidth="1"/>
    <col min="11515" max="11515" width="19.85546875" bestFit="1" customWidth="1"/>
    <col min="11517" max="11517" width="16.7109375" customWidth="1"/>
    <col min="11518" max="11518" width="18.140625" customWidth="1"/>
    <col min="11519" max="11519" width="19.5703125" bestFit="1" customWidth="1"/>
    <col min="11520" max="11520" width="13" customWidth="1"/>
    <col min="11521" max="11521" width="4.42578125" customWidth="1"/>
    <col min="11771" max="11771" width="19.85546875" bestFit="1" customWidth="1"/>
    <col min="11773" max="11773" width="16.7109375" customWidth="1"/>
    <col min="11774" max="11774" width="18.140625" customWidth="1"/>
    <col min="11775" max="11775" width="19.5703125" bestFit="1" customWidth="1"/>
    <col min="11776" max="11776" width="13" customWidth="1"/>
    <col min="11777" max="11777" width="4.42578125" customWidth="1"/>
    <col min="12027" max="12027" width="19.85546875" bestFit="1" customWidth="1"/>
    <col min="12029" max="12029" width="16.7109375" customWidth="1"/>
    <col min="12030" max="12030" width="18.140625" customWidth="1"/>
    <col min="12031" max="12031" width="19.5703125" bestFit="1" customWidth="1"/>
    <col min="12032" max="12032" width="13" customWidth="1"/>
    <col min="12033" max="12033" width="4.42578125" customWidth="1"/>
    <col min="12283" max="12283" width="19.85546875" bestFit="1" customWidth="1"/>
    <col min="12285" max="12285" width="16.7109375" customWidth="1"/>
    <col min="12286" max="12286" width="18.140625" customWidth="1"/>
    <col min="12287" max="12287" width="19.5703125" bestFit="1" customWidth="1"/>
    <col min="12288" max="12288" width="13" customWidth="1"/>
    <col min="12289" max="12289" width="4.42578125" customWidth="1"/>
    <col min="12539" max="12539" width="19.85546875" bestFit="1" customWidth="1"/>
    <col min="12541" max="12541" width="16.7109375" customWidth="1"/>
    <col min="12542" max="12542" width="18.140625" customWidth="1"/>
    <col min="12543" max="12543" width="19.5703125" bestFit="1" customWidth="1"/>
    <col min="12544" max="12544" width="13" customWidth="1"/>
    <col min="12545" max="12545" width="4.42578125" customWidth="1"/>
    <col min="12795" max="12795" width="19.85546875" bestFit="1" customWidth="1"/>
    <col min="12797" max="12797" width="16.7109375" customWidth="1"/>
    <col min="12798" max="12798" width="18.140625" customWidth="1"/>
    <col min="12799" max="12799" width="19.5703125" bestFit="1" customWidth="1"/>
    <col min="12800" max="12800" width="13" customWidth="1"/>
    <col min="12801" max="12801" width="4.42578125" customWidth="1"/>
    <col min="13051" max="13051" width="19.85546875" bestFit="1" customWidth="1"/>
    <col min="13053" max="13053" width="16.7109375" customWidth="1"/>
    <col min="13054" max="13054" width="18.140625" customWidth="1"/>
    <col min="13055" max="13055" width="19.5703125" bestFit="1" customWidth="1"/>
    <col min="13056" max="13056" width="13" customWidth="1"/>
    <col min="13057" max="13057" width="4.42578125" customWidth="1"/>
    <col min="13307" max="13307" width="19.85546875" bestFit="1" customWidth="1"/>
    <col min="13309" max="13309" width="16.7109375" customWidth="1"/>
    <col min="13310" max="13310" width="18.140625" customWidth="1"/>
    <col min="13311" max="13311" width="19.5703125" bestFit="1" customWidth="1"/>
    <col min="13312" max="13312" width="13" customWidth="1"/>
    <col min="13313" max="13313" width="4.42578125" customWidth="1"/>
    <col min="13563" max="13563" width="19.85546875" bestFit="1" customWidth="1"/>
    <col min="13565" max="13565" width="16.7109375" customWidth="1"/>
    <col min="13566" max="13566" width="18.140625" customWidth="1"/>
    <col min="13567" max="13567" width="19.5703125" bestFit="1" customWidth="1"/>
    <col min="13568" max="13568" width="13" customWidth="1"/>
    <col min="13569" max="13569" width="4.42578125" customWidth="1"/>
    <col min="13819" max="13819" width="19.85546875" bestFit="1" customWidth="1"/>
    <col min="13821" max="13821" width="16.7109375" customWidth="1"/>
    <col min="13822" max="13822" width="18.140625" customWidth="1"/>
    <col min="13823" max="13823" width="19.5703125" bestFit="1" customWidth="1"/>
    <col min="13824" max="13824" width="13" customWidth="1"/>
    <col min="13825" max="13825" width="4.42578125" customWidth="1"/>
    <col min="14075" max="14075" width="19.85546875" bestFit="1" customWidth="1"/>
    <col min="14077" max="14077" width="16.7109375" customWidth="1"/>
    <col min="14078" max="14078" width="18.140625" customWidth="1"/>
    <col min="14079" max="14079" width="19.5703125" bestFit="1" customWidth="1"/>
    <col min="14080" max="14080" width="13" customWidth="1"/>
    <col min="14081" max="14081" width="4.42578125" customWidth="1"/>
    <col min="14331" max="14331" width="19.85546875" bestFit="1" customWidth="1"/>
    <col min="14333" max="14333" width="16.7109375" customWidth="1"/>
    <col min="14334" max="14334" width="18.140625" customWidth="1"/>
    <col min="14335" max="14335" width="19.5703125" bestFit="1" customWidth="1"/>
    <col min="14336" max="14336" width="13" customWidth="1"/>
    <col min="14337" max="14337" width="4.42578125" customWidth="1"/>
    <col min="14587" max="14587" width="19.85546875" bestFit="1" customWidth="1"/>
    <col min="14589" max="14589" width="16.7109375" customWidth="1"/>
    <col min="14590" max="14590" width="18.140625" customWidth="1"/>
    <col min="14591" max="14591" width="19.5703125" bestFit="1" customWidth="1"/>
    <col min="14592" max="14592" width="13" customWidth="1"/>
    <col min="14593" max="14593" width="4.42578125" customWidth="1"/>
    <col min="14843" max="14843" width="19.85546875" bestFit="1" customWidth="1"/>
    <col min="14845" max="14845" width="16.7109375" customWidth="1"/>
    <col min="14846" max="14846" width="18.140625" customWidth="1"/>
    <col min="14847" max="14847" width="19.5703125" bestFit="1" customWidth="1"/>
    <col min="14848" max="14848" width="13" customWidth="1"/>
    <col min="14849" max="14849" width="4.42578125" customWidth="1"/>
    <col min="15099" max="15099" width="19.85546875" bestFit="1" customWidth="1"/>
    <col min="15101" max="15101" width="16.7109375" customWidth="1"/>
    <col min="15102" max="15102" width="18.140625" customWidth="1"/>
    <col min="15103" max="15103" width="19.5703125" bestFit="1" customWidth="1"/>
    <col min="15104" max="15104" width="13" customWidth="1"/>
    <col min="15105" max="15105" width="4.42578125" customWidth="1"/>
    <col min="15355" max="15355" width="19.85546875" bestFit="1" customWidth="1"/>
    <col min="15357" max="15357" width="16.7109375" customWidth="1"/>
    <col min="15358" max="15358" width="18.140625" customWidth="1"/>
    <col min="15359" max="15359" width="19.5703125" bestFit="1" customWidth="1"/>
    <col min="15360" max="15360" width="13" customWidth="1"/>
    <col min="15361" max="15361" width="4.42578125" customWidth="1"/>
    <col min="15611" max="15611" width="19.85546875" bestFit="1" customWidth="1"/>
    <col min="15613" max="15613" width="16.7109375" customWidth="1"/>
    <col min="15614" max="15614" width="18.140625" customWidth="1"/>
    <col min="15615" max="15615" width="19.5703125" bestFit="1" customWidth="1"/>
    <col min="15616" max="15616" width="13" customWidth="1"/>
    <col min="15617" max="15617" width="4.42578125" customWidth="1"/>
    <col min="15867" max="15867" width="19.85546875" bestFit="1" customWidth="1"/>
    <col min="15869" max="15869" width="16.7109375" customWidth="1"/>
    <col min="15870" max="15870" width="18.140625" customWidth="1"/>
    <col min="15871" max="15871" width="19.5703125" bestFit="1" customWidth="1"/>
    <col min="15872" max="15872" width="13" customWidth="1"/>
    <col min="15873" max="15873" width="4.42578125" customWidth="1"/>
    <col min="16123" max="16123" width="19.85546875" bestFit="1" customWidth="1"/>
    <col min="16125" max="16125" width="16.7109375" customWidth="1"/>
    <col min="16126" max="16126" width="18.140625" customWidth="1"/>
    <col min="16127" max="16127" width="19.5703125" bestFit="1" customWidth="1"/>
    <col min="16128" max="16128" width="13" customWidth="1"/>
    <col min="16129" max="16129" width="4.42578125" customWidth="1"/>
  </cols>
  <sheetData>
    <row r="1" spans="1:15" ht="15.75" x14ac:dyDescent="0.25">
      <c r="A1" s="1" t="s">
        <v>0</v>
      </c>
    </row>
    <row r="2" spans="1:15" x14ac:dyDescent="0.25">
      <c r="A2" s="2" t="s">
        <v>1</v>
      </c>
    </row>
    <row r="3" spans="1:15" x14ac:dyDescent="0.25">
      <c r="A3" s="3"/>
    </row>
    <row r="4" spans="1:15" ht="90" x14ac:dyDescent="0.25">
      <c r="A4" s="4" t="s">
        <v>2</v>
      </c>
      <c r="B4" s="4" t="s">
        <v>3</v>
      </c>
      <c r="C4" s="5" t="s">
        <v>104</v>
      </c>
      <c r="D4" s="5" t="s">
        <v>105</v>
      </c>
      <c r="E4" s="5" t="s">
        <v>106</v>
      </c>
      <c r="F4" s="6" t="s">
        <v>5</v>
      </c>
      <c r="G4" s="7" t="s">
        <v>6</v>
      </c>
      <c r="H4" s="69" t="s">
        <v>7</v>
      </c>
      <c r="I4" s="69" t="s">
        <v>8</v>
      </c>
      <c r="J4" s="69" t="s">
        <v>9</v>
      </c>
      <c r="K4" s="69" t="s">
        <v>10</v>
      </c>
      <c r="L4" s="42"/>
      <c r="M4" s="42"/>
      <c r="N4" s="42"/>
      <c r="O4" s="42"/>
    </row>
    <row r="5" spans="1:15" x14ac:dyDescent="0.25">
      <c r="A5" s="78" t="s">
        <v>78</v>
      </c>
      <c r="B5" s="43" t="s">
        <v>60</v>
      </c>
      <c r="C5" s="9">
        <v>284</v>
      </c>
      <c r="D5" s="9">
        <v>138</v>
      </c>
      <c r="E5" s="10">
        <v>0.48591549295774999</v>
      </c>
      <c r="F5" s="40" t="str">
        <f>ROUND(H5*100,0)&amp;-ROUND(I5*100,0)&amp;"%"</f>
        <v>43-54%</v>
      </c>
      <c r="G5" s="11">
        <f t="shared" ref="G5:G26" si="0">$E$28</f>
        <v>0.197866666666667</v>
      </c>
      <c r="H5" s="70">
        <f>(((2*C5*(D5/C5))+3.841443202-(1.95996*SQRT(3.841443202+(4*C5*(D5/C5)*(1-(D5/C5))))))/(2*(C5+3.841443202)))</f>
        <v>0.42836429814140159</v>
      </c>
      <c r="I5" s="71">
        <f>(((2*C5*(D5/C5))+3.841443202+(1.95996*SQRT(3.841443202+(4*C5*(D5/C5)*(1-(D5/C5))))))/(2*(C5+3.841443202)))</f>
        <v>0.54384262275571948</v>
      </c>
      <c r="J5" s="72">
        <f>E5-H5</f>
        <v>5.7551194816348406E-2</v>
      </c>
      <c r="K5" s="72">
        <f>I5-E5</f>
        <v>5.792712979796949E-2</v>
      </c>
      <c r="L5" s="42"/>
      <c r="M5" s="42"/>
      <c r="N5" s="42"/>
      <c r="O5" s="42"/>
    </row>
    <row r="6" spans="1:15" x14ac:dyDescent="0.25">
      <c r="A6" s="78"/>
      <c r="B6" s="44" t="s">
        <v>88</v>
      </c>
      <c r="C6" s="9">
        <v>7</v>
      </c>
      <c r="D6" s="9">
        <v>0</v>
      </c>
      <c r="E6" s="10">
        <v>0</v>
      </c>
      <c r="F6" s="67" t="s">
        <v>92</v>
      </c>
      <c r="G6" s="11">
        <f t="shared" si="0"/>
        <v>0.197866666666667</v>
      </c>
      <c r="H6" s="70">
        <f t="shared" ref="H6:H28" si="1">(((2*C6*(D6/C6))+3.841443202-(1.95996*SQRT(3.841443202+(4*C6*(D6/C6)*(1-(D6/C6))))))/(2*(C6+3.841443202)))</f>
        <v>9.223864979119142E-12</v>
      </c>
      <c r="I6" s="71">
        <f t="shared" ref="I6:I28" si="2">(((2*C6*(D6/C6))+3.841443202+(1.95996*SQRT(3.841443202+(4*C6*(D6/C6)*(1-(D6/C6))))))/(2*(C6+3.841443202)))</f>
        <v>0.35432950487545245</v>
      </c>
      <c r="J6" s="72">
        <f>E6-H6</f>
        <v>-9.223864979119142E-12</v>
      </c>
      <c r="K6" s="72">
        <f>I6-E6</f>
        <v>0.35432950487545245</v>
      </c>
      <c r="L6" s="42"/>
      <c r="M6" s="42"/>
      <c r="N6" s="42"/>
      <c r="O6" s="42"/>
    </row>
    <row r="7" spans="1:15" x14ac:dyDescent="0.25">
      <c r="A7" s="78"/>
      <c r="B7" s="44" t="s">
        <v>61</v>
      </c>
      <c r="C7" s="9">
        <v>373</v>
      </c>
      <c r="D7" s="9">
        <v>48</v>
      </c>
      <c r="E7" s="10">
        <v>0.12868632707774999</v>
      </c>
      <c r="F7" s="40" t="str">
        <f t="shared" ref="F7:F28" si="3">ROUND(H7*100,0)&amp;-ROUND(I7*100,0)&amp;"%"</f>
        <v>10-17%</v>
      </c>
      <c r="G7" s="11">
        <f t="shared" si="0"/>
        <v>0.197866666666667</v>
      </c>
      <c r="H7" s="70">
        <f t="shared" si="1"/>
        <v>9.8452049981456263E-2</v>
      </c>
      <c r="I7" s="71">
        <f t="shared" si="2"/>
        <v>0.16649079269968042</v>
      </c>
      <c r="J7" s="72">
        <f t="shared" ref="J7:J28" si="4">E7-H7</f>
        <v>3.0234277096293727E-2</v>
      </c>
      <c r="K7" s="72">
        <f t="shared" ref="K7:K28" si="5">I7-E7</f>
        <v>3.7804465621930433E-2</v>
      </c>
      <c r="L7" s="42"/>
      <c r="M7" s="42"/>
      <c r="N7" s="42"/>
      <c r="O7" s="42"/>
    </row>
    <row r="8" spans="1:15" x14ac:dyDescent="0.25">
      <c r="A8" s="78"/>
      <c r="B8" s="25" t="s">
        <v>111</v>
      </c>
      <c r="C8" s="12">
        <v>664</v>
      </c>
      <c r="D8" s="12">
        <v>186</v>
      </c>
      <c r="E8" s="13">
        <v>0.28012048192771</v>
      </c>
      <c r="F8" s="41" t="str">
        <f t="shared" si="3"/>
        <v>25-32%</v>
      </c>
      <c r="G8" s="11">
        <f t="shared" si="0"/>
        <v>0.197866666666667</v>
      </c>
      <c r="H8" s="70">
        <f t="shared" si="1"/>
        <v>0.24730425159789926</v>
      </c>
      <c r="I8" s="71">
        <f t="shared" si="2"/>
        <v>0.31546621888983944</v>
      </c>
      <c r="J8" s="72">
        <f t="shared" si="4"/>
        <v>3.2816230329810736E-2</v>
      </c>
      <c r="K8" s="72">
        <f t="shared" si="5"/>
        <v>3.5345736962129448E-2</v>
      </c>
      <c r="L8" s="42"/>
      <c r="M8" s="42"/>
      <c r="N8" s="42"/>
      <c r="O8" s="42"/>
    </row>
    <row r="9" spans="1:15" x14ac:dyDescent="0.25">
      <c r="A9" s="78" t="s">
        <v>79</v>
      </c>
      <c r="B9" s="44" t="s">
        <v>62</v>
      </c>
      <c r="C9" s="9">
        <v>239</v>
      </c>
      <c r="D9" s="9">
        <v>34</v>
      </c>
      <c r="E9" s="10">
        <v>0.14225941422593999</v>
      </c>
      <c r="F9" s="40" t="str">
        <f t="shared" si="3"/>
        <v>10-19%</v>
      </c>
      <c r="G9" s="11">
        <f t="shared" si="0"/>
        <v>0.197866666666667</v>
      </c>
      <c r="H9" s="70">
        <f t="shared" si="1"/>
        <v>0.10362110005856554</v>
      </c>
      <c r="I9" s="71">
        <f t="shared" si="2"/>
        <v>0.19221573180477072</v>
      </c>
      <c r="J9" s="72">
        <f t="shared" si="4"/>
        <v>3.8638314167374455E-2</v>
      </c>
      <c r="K9" s="72">
        <f t="shared" si="5"/>
        <v>4.9956317578830733E-2</v>
      </c>
      <c r="L9" s="42"/>
      <c r="M9" s="42"/>
      <c r="N9" s="42"/>
      <c r="O9" s="42"/>
    </row>
    <row r="10" spans="1:15" x14ac:dyDescent="0.25">
      <c r="A10" s="78"/>
      <c r="B10" s="44" t="s">
        <v>63</v>
      </c>
      <c r="C10" s="9">
        <v>131</v>
      </c>
      <c r="D10" s="9">
        <v>21</v>
      </c>
      <c r="E10" s="10">
        <v>0.16030534351145001</v>
      </c>
      <c r="F10" s="40" t="str">
        <f t="shared" si="3"/>
        <v>11-23%</v>
      </c>
      <c r="G10" s="11">
        <f t="shared" si="0"/>
        <v>0.197866666666667</v>
      </c>
      <c r="H10" s="70">
        <f t="shared" si="1"/>
        <v>0.10730556077751045</v>
      </c>
      <c r="I10" s="71">
        <f t="shared" si="2"/>
        <v>0.23265997291473106</v>
      </c>
      <c r="J10" s="72">
        <f t="shared" si="4"/>
        <v>5.2999782733939557E-2</v>
      </c>
      <c r="K10" s="72">
        <f t="shared" si="5"/>
        <v>7.2354629403281051E-2</v>
      </c>
      <c r="L10" s="42"/>
      <c r="M10" s="42"/>
      <c r="N10" s="42"/>
      <c r="O10" s="42"/>
    </row>
    <row r="11" spans="1:15" x14ac:dyDescent="0.25">
      <c r="A11" s="78"/>
      <c r="B11" s="44" t="s">
        <v>64</v>
      </c>
      <c r="C11" s="9">
        <v>239</v>
      </c>
      <c r="D11" s="9">
        <v>10</v>
      </c>
      <c r="E11" s="10">
        <v>4.18410041841E-2</v>
      </c>
      <c r="F11" s="40" t="str">
        <f t="shared" si="3"/>
        <v>2-8%</v>
      </c>
      <c r="G11" s="11">
        <f t="shared" si="0"/>
        <v>0.197866666666667</v>
      </c>
      <c r="H11" s="70">
        <f t="shared" si="1"/>
        <v>2.2883453518131838E-2</v>
      </c>
      <c r="I11" s="71">
        <f t="shared" si="2"/>
        <v>7.5293541675263739E-2</v>
      </c>
      <c r="J11" s="72">
        <f t="shared" si="4"/>
        <v>1.8957550665968163E-2</v>
      </c>
      <c r="K11" s="72">
        <f t="shared" si="5"/>
        <v>3.3452537491163739E-2</v>
      </c>
      <c r="L11" s="42"/>
      <c r="M11" s="42"/>
      <c r="N11" s="42"/>
      <c r="O11" s="42"/>
    </row>
    <row r="12" spans="1:15" x14ac:dyDescent="0.25">
      <c r="A12" s="78"/>
      <c r="B12" s="44" t="s">
        <v>65</v>
      </c>
      <c r="C12" s="9">
        <v>138</v>
      </c>
      <c r="D12" s="9">
        <v>9</v>
      </c>
      <c r="E12" s="10">
        <v>6.5217391304350003E-2</v>
      </c>
      <c r="F12" s="40" t="str">
        <f t="shared" si="3"/>
        <v>3-12%</v>
      </c>
      <c r="G12" s="11">
        <f t="shared" si="0"/>
        <v>0.197866666666667</v>
      </c>
      <c r="H12" s="70">
        <f t="shared" si="1"/>
        <v>3.4687358243667483E-2</v>
      </c>
      <c r="I12" s="71">
        <f t="shared" si="2"/>
        <v>0.11929756117720339</v>
      </c>
      <c r="J12" s="72">
        <f t="shared" si="4"/>
        <v>3.053003306068252E-2</v>
      </c>
      <c r="K12" s="72">
        <f t="shared" si="5"/>
        <v>5.4080169872853384E-2</v>
      </c>
      <c r="L12" s="42"/>
      <c r="M12" s="42"/>
      <c r="N12" s="42"/>
      <c r="O12" s="42"/>
    </row>
    <row r="13" spans="1:15" x14ac:dyDescent="0.25">
      <c r="A13" s="78"/>
      <c r="B13" s="25" t="s">
        <v>112</v>
      </c>
      <c r="C13" s="12">
        <v>747</v>
      </c>
      <c r="D13" s="12">
        <v>74</v>
      </c>
      <c r="E13" s="45">
        <v>9.9062918340030004E-2</v>
      </c>
      <c r="F13" s="41" t="str">
        <f t="shared" si="3"/>
        <v>8-12%</v>
      </c>
      <c r="G13" s="11">
        <f t="shared" si="0"/>
        <v>0.197866666666667</v>
      </c>
      <c r="H13" s="70">
        <f t="shared" si="1"/>
        <v>7.9647366163272754E-2</v>
      </c>
      <c r="I13" s="71">
        <f t="shared" si="2"/>
        <v>0.1225810065201326</v>
      </c>
      <c r="J13" s="72">
        <f t="shared" si="4"/>
        <v>1.941555217675725E-2</v>
      </c>
      <c r="K13" s="72">
        <f t="shared" si="5"/>
        <v>2.3518088180102592E-2</v>
      </c>
      <c r="L13" s="42"/>
      <c r="M13" s="42"/>
      <c r="N13" s="42"/>
      <c r="O13" s="42"/>
    </row>
    <row r="14" spans="1:15" x14ac:dyDescent="0.25">
      <c r="A14" s="78" t="s">
        <v>80</v>
      </c>
      <c r="B14" s="44" t="s">
        <v>76</v>
      </c>
      <c r="C14" s="9">
        <v>0</v>
      </c>
      <c r="D14" s="9">
        <v>0</v>
      </c>
      <c r="E14" s="67" t="s">
        <v>92</v>
      </c>
      <c r="F14" s="67" t="s">
        <v>92</v>
      </c>
      <c r="G14" s="11">
        <f t="shared" si="0"/>
        <v>0.197866666666667</v>
      </c>
      <c r="H14" s="70" t="e">
        <f t="shared" si="1"/>
        <v>#DIV/0!</v>
      </c>
      <c r="I14" s="71" t="e">
        <f t="shared" si="2"/>
        <v>#DIV/0!</v>
      </c>
      <c r="J14" s="72" t="e">
        <f t="shared" si="4"/>
        <v>#VALUE!</v>
      </c>
      <c r="K14" s="72" t="e">
        <f t="shared" si="5"/>
        <v>#DIV/0!</v>
      </c>
      <c r="L14" s="42"/>
      <c r="M14" s="42"/>
      <c r="N14" s="42"/>
      <c r="O14" s="42"/>
    </row>
    <row r="15" spans="1:15" x14ac:dyDescent="0.25">
      <c r="A15" s="78"/>
      <c r="B15" s="44" t="s">
        <v>77</v>
      </c>
      <c r="C15" s="9">
        <v>0</v>
      </c>
      <c r="D15" s="9">
        <v>0</v>
      </c>
      <c r="E15" s="67" t="s">
        <v>92</v>
      </c>
      <c r="F15" s="67" t="s">
        <v>92</v>
      </c>
      <c r="G15" s="11">
        <f t="shared" si="0"/>
        <v>0.197866666666667</v>
      </c>
      <c r="H15" s="70" t="e">
        <f t="shared" si="1"/>
        <v>#DIV/0!</v>
      </c>
      <c r="I15" s="71" t="e">
        <f t="shared" si="2"/>
        <v>#DIV/0!</v>
      </c>
      <c r="J15" s="72" t="e">
        <f t="shared" si="4"/>
        <v>#VALUE!</v>
      </c>
      <c r="K15" s="72" t="e">
        <f t="shared" si="5"/>
        <v>#DIV/0!</v>
      </c>
      <c r="L15" s="42"/>
      <c r="M15" s="42"/>
      <c r="N15" s="42"/>
      <c r="O15" s="42"/>
    </row>
    <row r="16" spans="1:15" x14ac:dyDescent="0.25">
      <c r="A16" s="78"/>
      <c r="B16" s="44" t="s">
        <v>66</v>
      </c>
      <c r="C16" s="9">
        <v>45</v>
      </c>
      <c r="D16" s="9">
        <v>0</v>
      </c>
      <c r="E16" s="10">
        <v>0</v>
      </c>
      <c r="F16" s="67" t="s">
        <v>92</v>
      </c>
      <c r="G16" s="11">
        <f t="shared" si="0"/>
        <v>0.197866666666667</v>
      </c>
      <c r="H16" s="70">
        <f t="shared" si="1"/>
        <v>2.0474417158488514E-12</v>
      </c>
      <c r="I16" s="71">
        <f t="shared" si="2"/>
        <v>7.8651304098702329E-2</v>
      </c>
      <c r="J16" s="72">
        <f t="shared" si="4"/>
        <v>-2.0474417158488514E-12</v>
      </c>
      <c r="K16" s="72">
        <f t="shared" si="5"/>
        <v>7.8651304098702329E-2</v>
      </c>
      <c r="L16" s="42"/>
      <c r="M16" s="42"/>
      <c r="N16" s="42"/>
      <c r="O16" s="42"/>
    </row>
    <row r="17" spans="1:15" x14ac:dyDescent="0.25">
      <c r="A17" s="78"/>
      <c r="B17" s="44" t="s">
        <v>67</v>
      </c>
      <c r="C17" s="9">
        <v>45</v>
      </c>
      <c r="D17" s="9">
        <v>0</v>
      </c>
      <c r="E17" s="10">
        <v>0</v>
      </c>
      <c r="F17" s="67" t="s">
        <v>92</v>
      </c>
      <c r="G17" s="11">
        <f t="shared" si="0"/>
        <v>0.197866666666667</v>
      </c>
      <c r="H17" s="70">
        <f t="shared" si="1"/>
        <v>2.0474417158488514E-12</v>
      </c>
      <c r="I17" s="71">
        <f t="shared" si="2"/>
        <v>7.8651304098702329E-2</v>
      </c>
      <c r="J17" s="72">
        <f t="shared" si="4"/>
        <v>-2.0474417158488514E-12</v>
      </c>
      <c r="K17" s="72">
        <f t="shared" si="5"/>
        <v>7.8651304098702329E-2</v>
      </c>
      <c r="L17" s="42"/>
      <c r="M17" s="42"/>
      <c r="N17" s="42"/>
      <c r="O17" s="42"/>
    </row>
    <row r="18" spans="1:15" x14ac:dyDescent="0.25">
      <c r="A18" s="78"/>
      <c r="B18" s="44" t="s">
        <v>68</v>
      </c>
      <c r="C18" s="9">
        <v>88</v>
      </c>
      <c r="D18" s="9">
        <v>36</v>
      </c>
      <c r="E18" s="10">
        <v>0.40909090909091</v>
      </c>
      <c r="F18" s="40" t="str">
        <f t="shared" si="3"/>
        <v>31-51%</v>
      </c>
      <c r="G18" s="11">
        <f t="shared" si="0"/>
        <v>0.197866666666667</v>
      </c>
      <c r="H18" s="70">
        <f t="shared" si="1"/>
        <v>0.3122677734844046</v>
      </c>
      <c r="I18" s="71">
        <f t="shared" si="2"/>
        <v>0.51351893628224266</v>
      </c>
      <c r="J18" s="72">
        <f t="shared" si="4"/>
        <v>9.6823135606505406E-2</v>
      </c>
      <c r="K18" s="72">
        <f t="shared" si="5"/>
        <v>0.10442802719133265</v>
      </c>
      <c r="L18" s="42"/>
      <c r="M18" s="42"/>
      <c r="N18" s="42"/>
      <c r="O18" s="42"/>
    </row>
    <row r="19" spans="1:15" x14ac:dyDescent="0.25">
      <c r="A19" s="78"/>
      <c r="B19" s="44" t="s">
        <v>69</v>
      </c>
      <c r="C19" s="9">
        <v>28</v>
      </c>
      <c r="D19" s="9">
        <v>3</v>
      </c>
      <c r="E19" s="10">
        <v>0.10714285714286</v>
      </c>
      <c r="F19" s="40" t="str">
        <f t="shared" si="3"/>
        <v>4-27%</v>
      </c>
      <c r="G19" s="11">
        <f t="shared" si="0"/>
        <v>0.197866666666667</v>
      </c>
      <c r="H19" s="70">
        <f t="shared" si="1"/>
        <v>3.7118441487535195E-2</v>
      </c>
      <c r="I19" s="71">
        <f t="shared" si="2"/>
        <v>0.2719581019205804</v>
      </c>
      <c r="J19" s="72">
        <f t="shared" si="4"/>
        <v>7.0024415655324801E-2</v>
      </c>
      <c r="K19" s="72">
        <f t="shared" si="5"/>
        <v>0.16481524477772042</v>
      </c>
      <c r="L19" s="42"/>
      <c r="M19" s="42"/>
      <c r="N19" s="42"/>
      <c r="O19" s="42"/>
    </row>
    <row r="20" spans="1:15" x14ac:dyDescent="0.25">
      <c r="A20" s="78"/>
      <c r="B20" s="44" t="s">
        <v>70</v>
      </c>
      <c r="C20" s="9">
        <v>29</v>
      </c>
      <c r="D20" s="9">
        <v>3</v>
      </c>
      <c r="E20" s="10">
        <v>0.10344827586207</v>
      </c>
      <c r="F20" s="40" t="str">
        <f t="shared" si="3"/>
        <v>4-26%</v>
      </c>
      <c r="G20" s="11">
        <f t="shared" si="0"/>
        <v>0.197866666666667</v>
      </c>
      <c r="H20" s="70">
        <f t="shared" si="1"/>
        <v>3.5814963375110358E-2</v>
      </c>
      <c r="I20" s="71">
        <f t="shared" si="2"/>
        <v>0.26385040581916031</v>
      </c>
      <c r="J20" s="72">
        <f t="shared" si="4"/>
        <v>6.763331248695964E-2</v>
      </c>
      <c r="K20" s="72">
        <f t="shared" si="5"/>
        <v>0.1604021299570903</v>
      </c>
      <c r="L20" s="42"/>
      <c r="M20" s="42"/>
      <c r="N20" s="42"/>
      <c r="O20" s="42"/>
    </row>
    <row r="21" spans="1:15" x14ac:dyDescent="0.25">
      <c r="A21" s="78"/>
      <c r="B21" s="44" t="s">
        <v>71</v>
      </c>
      <c r="C21" s="9">
        <v>0</v>
      </c>
      <c r="D21" s="9">
        <v>0</v>
      </c>
      <c r="E21" s="67" t="s">
        <v>92</v>
      </c>
      <c r="F21" s="67" t="s">
        <v>92</v>
      </c>
      <c r="G21" s="11">
        <f t="shared" si="0"/>
        <v>0.197866666666667</v>
      </c>
      <c r="H21" s="70" t="e">
        <f t="shared" si="1"/>
        <v>#DIV/0!</v>
      </c>
      <c r="I21" s="71" t="e">
        <f t="shared" si="2"/>
        <v>#DIV/0!</v>
      </c>
      <c r="J21" s="72" t="e">
        <f t="shared" si="4"/>
        <v>#VALUE!</v>
      </c>
      <c r="K21" s="72" t="e">
        <f t="shared" si="5"/>
        <v>#DIV/0!</v>
      </c>
      <c r="L21" s="42"/>
      <c r="M21" s="42"/>
      <c r="N21" s="42"/>
      <c r="O21" s="42"/>
    </row>
    <row r="22" spans="1:15" x14ac:dyDescent="0.25">
      <c r="A22" s="78"/>
      <c r="B22" s="44" t="s">
        <v>72</v>
      </c>
      <c r="C22" s="9">
        <v>82</v>
      </c>
      <c r="D22" s="9">
        <v>4</v>
      </c>
      <c r="E22" s="10">
        <v>4.878048780488E-2</v>
      </c>
      <c r="F22" s="40" t="str">
        <f t="shared" si="3"/>
        <v>2-12%</v>
      </c>
      <c r="G22" s="11">
        <f t="shared" si="0"/>
        <v>0.197866666666667</v>
      </c>
      <c r="H22" s="70">
        <f t="shared" si="1"/>
        <v>1.9131099821491717E-2</v>
      </c>
      <c r="I22" s="71">
        <f t="shared" si="2"/>
        <v>0.1188144281228021</v>
      </c>
      <c r="J22" s="72">
        <f t="shared" si="4"/>
        <v>2.9649387983388283E-2</v>
      </c>
      <c r="K22" s="72">
        <f t="shared" si="5"/>
        <v>7.0033940317922094E-2</v>
      </c>
      <c r="L22" s="42"/>
      <c r="M22" s="42"/>
      <c r="N22" s="42"/>
      <c r="O22" s="42"/>
    </row>
    <row r="23" spans="1:15" x14ac:dyDescent="0.25">
      <c r="A23" s="78"/>
      <c r="B23" s="44" t="s">
        <v>73</v>
      </c>
      <c r="C23" s="9">
        <v>15</v>
      </c>
      <c r="D23" s="9">
        <v>13</v>
      </c>
      <c r="E23" s="10">
        <v>0.86666666666667003</v>
      </c>
      <c r="F23" s="40" t="str">
        <f t="shared" si="3"/>
        <v>62-96%</v>
      </c>
      <c r="G23" s="11">
        <f t="shared" si="0"/>
        <v>0.197866666666667</v>
      </c>
      <c r="H23" s="70">
        <f t="shared" si="1"/>
        <v>0.62118074295766279</v>
      </c>
      <c r="I23" s="71">
        <f t="shared" si="2"/>
        <v>0.96263865357520806</v>
      </c>
      <c r="J23" s="72">
        <f t="shared" si="4"/>
        <v>0.24548592370900724</v>
      </c>
      <c r="K23" s="72">
        <f t="shared" si="5"/>
        <v>9.5971986908538032E-2</v>
      </c>
      <c r="L23" s="42"/>
      <c r="M23" s="42"/>
      <c r="N23" s="42"/>
      <c r="O23" s="42"/>
    </row>
    <row r="24" spans="1:15" x14ac:dyDescent="0.25">
      <c r="A24" s="78"/>
      <c r="B24" s="77" t="s">
        <v>74</v>
      </c>
      <c r="C24" s="9">
        <v>48</v>
      </c>
      <c r="D24" s="9">
        <v>2</v>
      </c>
      <c r="E24" s="10">
        <v>4.1666666666670002E-2</v>
      </c>
      <c r="F24" s="40" t="str">
        <f t="shared" si="3"/>
        <v>1-14%</v>
      </c>
      <c r="G24" s="11">
        <f t="shared" si="0"/>
        <v>0.197866666666667</v>
      </c>
      <c r="H24" s="70">
        <f t="shared" si="1"/>
        <v>1.1501920200678395E-2</v>
      </c>
      <c r="I24" s="71">
        <f t="shared" si="2"/>
        <v>0.13975627628597889</v>
      </c>
      <c r="J24" s="72">
        <f t="shared" si="4"/>
        <v>3.0164746465991606E-2</v>
      </c>
      <c r="K24" s="72">
        <f t="shared" si="5"/>
        <v>9.808960961930889E-2</v>
      </c>
      <c r="L24" s="42"/>
      <c r="M24" s="42"/>
      <c r="N24" s="42"/>
      <c r="O24" s="42"/>
    </row>
    <row r="25" spans="1:15" x14ac:dyDescent="0.25">
      <c r="A25" s="78"/>
      <c r="B25" s="44" t="s">
        <v>75</v>
      </c>
      <c r="C25" s="9">
        <v>84</v>
      </c>
      <c r="D25" s="9">
        <v>50</v>
      </c>
      <c r="E25" s="10">
        <v>0.59523809523810001</v>
      </c>
      <c r="F25" s="40" t="str">
        <f t="shared" si="3"/>
        <v>49-69%</v>
      </c>
      <c r="G25" s="11">
        <f t="shared" si="0"/>
        <v>0.197866666666667</v>
      </c>
      <c r="H25" s="70">
        <f t="shared" si="1"/>
        <v>0.48834257629700212</v>
      </c>
      <c r="I25" s="71">
        <f t="shared" si="2"/>
        <v>0.69380379353445021</v>
      </c>
      <c r="J25" s="72">
        <f t="shared" si="4"/>
        <v>0.10689551894109789</v>
      </c>
      <c r="K25" s="72">
        <f t="shared" si="5"/>
        <v>9.8565698296350202E-2</v>
      </c>
      <c r="L25" s="42"/>
      <c r="M25" s="42"/>
      <c r="N25" s="42"/>
      <c r="O25" s="42"/>
    </row>
    <row r="26" spans="1:15" x14ac:dyDescent="0.25">
      <c r="A26" s="78"/>
      <c r="B26" s="25" t="s">
        <v>113</v>
      </c>
      <c r="C26" s="12">
        <v>464</v>
      </c>
      <c r="D26" s="12">
        <v>111</v>
      </c>
      <c r="E26" s="13">
        <v>0.239224137931034</v>
      </c>
      <c r="F26" s="41" t="str">
        <f t="shared" si="3"/>
        <v>20-28%</v>
      </c>
      <c r="G26" s="11">
        <f t="shared" si="0"/>
        <v>0.197866666666667</v>
      </c>
      <c r="H26" s="70">
        <f t="shared" si="1"/>
        <v>0.20264905923102133</v>
      </c>
      <c r="I26" s="71">
        <f t="shared" si="2"/>
        <v>0.28008167461824218</v>
      </c>
      <c r="J26" s="72">
        <f t="shared" si="4"/>
        <v>3.657507870001267E-2</v>
      </c>
      <c r="K26" s="72">
        <f t="shared" si="5"/>
        <v>4.0857536687208179E-2</v>
      </c>
      <c r="L26" s="42"/>
      <c r="M26" s="42"/>
      <c r="N26" s="42"/>
      <c r="O26" s="42"/>
    </row>
    <row r="27" spans="1:15" x14ac:dyDescent="0.25">
      <c r="A27" s="48" t="s">
        <v>90</v>
      </c>
      <c r="B27" s="44" t="s">
        <v>93</v>
      </c>
      <c r="C27" s="9">
        <v>0</v>
      </c>
      <c r="D27" s="9">
        <v>0</v>
      </c>
      <c r="E27" s="67" t="s">
        <v>92</v>
      </c>
      <c r="F27" s="68" t="s">
        <v>92</v>
      </c>
      <c r="G27" s="11"/>
      <c r="H27" s="70"/>
      <c r="I27" s="71"/>
      <c r="J27" s="72"/>
      <c r="K27" s="72"/>
      <c r="L27" s="42"/>
      <c r="M27" s="42"/>
      <c r="N27" s="42"/>
      <c r="O27" s="42"/>
    </row>
    <row r="28" spans="1:15" x14ac:dyDescent="0.25">
      <c r="A28" s="15" t="s">
        <v>33</v>
      </c>
      <c r="B28" s="14" t="s">
        <v>34</v>
      </c>
      <c r="C28" s="12">
        <v>1875</v>
      </c>
      <c r="D28" s="12">
        <v>371</v>
      </c>
      <c r="E28" s="13">
        <v>0.197866666666667</v>
      </c>
      <c r="F28" s="41" t="str">
        <f t="shared" si="3"/>
        <v>18-22%</v>
      </c>
      <c r="G28" s="73"/>
      <c r="H28" s="70">
        <f t="shared" si="1"/>
        <v>0.18045974839611267</v>
      </c>
      <c r="I28" s="71">
        <f t="shared" si="2"/>
        <v>0.21650905698158113</v>
      </c>
      <c r="J28" s="72">
        <f t="shared" si="4"/>
        <v>1.7406918270554322E-2</v>
      </c>
      <c r="K28" s="72">
        <f t="shared" si="5"/>
        <v>1.8642390314914131E-2</v>
      </c>
      <c r="L28" s="42"/>
      <c r="M28" s="42"/>
      <c r="N28" s="42"/>
      <c r="O28" s="42"/>
    </row>
    <row r="29" spans="1:15" x14ac:dyDescent="0.25">
      <c r="A29" s="47" t="s">
        <v>100</v>
      </c>
      <c r="E29" s="16"/>
    </row>
    <row r="30" spans="1:15" x14ac:dyDescent="0.25">
      <c r="A30" t="s">
        <v>101</v>
      </c>
    </row>
    <row r="31" spans="1:15" x14ac:dyDescent="0.25">
      <c r="A31" t="s">
        <v>110</v>
      </c>
    </row>
    <row r="33" spans="1:11" x14ac:dyDescent="0.25">
      <c r="C33" s="81" t="s">
        <v>84</v>
      </c>
      <c r="D33" s="81"/>
      <c r="E33" s="81"/>
      <c r="F33" s="81" t="s">
        <v>102</v>
      </c>
      <c r="G33" s="81"/>
      <c r="H33" s="81"/>
      <c r="I33" s="81" t="s">
        <v>85</v>
      </c>
      <c r="J33" s="81"/>
      <c r="K33" s="81"/>
    </row>
    <row r="34" spans="1:11" ht="237.6" customHeight="1" x14ac:dyDescent="0.25">
      <c r="A34" s="58" t="s">
        <v>2</v>
      </c>
      <c r="B34" s="58" t="s">
        <v>3</v>
      </c>
      <c r="C34" s="5" t="s">
        <v>109</v>
      </c>
      <c r="D34" s="5" t="s">
        <v>105</v>
      </c>
      <c r="E34" s="5" t="s">
        <v>106</v>
      </c>
      <c r="F34" s="5" t="s">
        <v>109</v>
      </c>
      <c r="G34" s="5" t="s">
        <v>105</v>
      </c>
      <c r="H34" s="5" t="s">
        <v>106</v>
      </c>
      <c r="I34" s="5" t="s">
        <v>109</v>
      </c>
      <c r="J34" s="5" t="s">
        <v>105</v>
      </c>
      <c r="K34" s="5" t="s">
        <v>106</v>
      </c>
    </row>
    <row r="35" spans="1:11" x14ac:dyDescent="0.25">
      <c r="A35" s="82" t="s">
        <v>78</v>
      </c>
      <c r="B35" s="59" t="s">
        <v>60</v>
      </c>
      <c r="C35" s="9">
        <v>0</v>
      </c>
      <c r="D35" s="9">
        <v>0</v>
      </c>
      <c r="E35" s="74" t="s">
        <v>92</v>
      </c>
      <c r="F35" s="9">
        <v>2</v>
      </c>
      <c r="G35" s="9">
        <v>1</v>
      </c>
      <c r="H35" s="75">
        <v>0.5</v>
      </c>
      <c r="I35" s="9">
        <v>282</v>
      </c>
      <c r="J35" s="9">
        <v>137</v>
      </c>
      <c r="K35" s="75">
        <v>0.48581560283687941</v>
      </c>
    </row>
    <row r="36" spans="1:11" x14ac:dyDescent="0.25">
      <c r="A36" s="82"/>
      <c r="B36" s="24" t="s">
        <v>88</v>
      </c>
      <c r="C36" s="9">
        <v>3</v>
      </c>
      <c r="D36" s="9">
        <v>0</v>
      </c>
      <c r="E36" s="75" t="s">
        <v>92</v>
      </c>
      <c r="F36" s="9">
        <v>4</v>
      </c>
      <c r="G36" s="9">
        <v>0</v>
      </c>
      <c r="H36" s="75" t="s">
        <v>92</v>
      </c>
      <c r="I36" s="60">
        <v>0</v>
      </c>
      <c r="J36" s="24">
        <v>0</v>
      </c>
      <c r="K36" s="74" t="s">
        <v>92</v>
      </c>
    </row>
    <row r="37" spans="1:11" x14ac:dyDescent="0.25">
      <c r="A37" s="82"/>
      <c r="B37" s="24" t="s">
        <v>61</v>
      </c>
      <c r="C37" s="9">
        <v>2</v>
      </c>
      <c r="D37" s="9">
        <v>0</v>
      </c>
      <c r="E37" s="75" t="s">
        <v>92</v>
      </c>
      <c r="F37" s="9">
        <v>5</v>
      </c>
      <c r="G37" s="9">
        <v>2</v>
      </c>
      <c r="H37" s="75">
        <v>0.4</v>
      </c>
      <c r="I37" s="9">
        <v>366</v>
      </c>
      <c r="J37" s="9">
        <v>46</v>
      </c>
      <c r="K37" s="75">
        <v>0.12568306010928962</v>
      </c>
    </row>
    <row r="38" spans="1:11" x14ac:dyDescent="0.25">
      <c r="A38" s="82"/>
      <c r="B38" s="25" t="s">
        <v>14</v>
      </c>
      <c r="C38" s="12">
        <v>5</v>
      </c>
      <c r="D38" s="12">
        <v>0</v>
      </c>
      <c r="E38" s="75" t="s">
        <v>92</v>
      </c>
      <c r="F38" s="12">
        <v>11</v>
      </c>
      <c r="G38" s="12">
        <v>3</v>
      </c>
      <c r="H38" s="76">
        <v>0.27272727272727271</v>
      </c>
      <c r="I38" s="12">
        <v>648</v>
      </c>
      <c r="J38" s="12">
        <v>183</v>
      </c>
      <c r="K38" s="76">
        <v>0.28240740740740738</v>
      </c>
    </row>
    <row r="39" spans="1:11" x14ac:dyDescent="0.25">
      <c r="A39" s="82" t="s">
        <v>79</v>
      </c>
      <c r="B39" s="24" t="s">
        <v>62</v>
      </c>
      <c r="C39" s="9">
        <v>0</v>
      </c>
      <c r="D39" s="9">
        <v>0</v>
      </c>
      <c r="E39" s="74" t="s">
        <v>92</v>
      </c>
      <c r="F39" s="9">
        <v>0</v>
      </c>
      <c r="G39" s="9">
        <v>0</v>
      </c>
      <c r="H39" s="75" t="s">
        <v>92</v>
      </c>
      <c r="I39" s="9">
        <v>239</v>
      </c>
      <c r="J39" s="9">
        <v>34</v>
      </c>
      <c r="K39" s="75">
        <v>0.14225941422594143</v>
      </c>
    </row>
    <row r="40" spans="1:11" x14ac:dyDescent="0.25">
      <c r="A40" s="82"/>
      <c r="B40" s="24" t="s">
        <v>63</v>
      </c>
      <c r="C40" s="9">
        <v>0</v>
      </c>
      <c r="D40" s="9">
        <v>0</v>
      </c>
      <c r="E40" s="74" t="s">
        <v>92</v>
      </c>
      <c r="F40" s="9">
        <v>1</v>
      </c>
      <c r="G40" s="9">
        <v>0</v>
      </c>
      <c r="H40" s="75" t="s">
        <v>92</v>
      </c>
      <c r="I40" s="9">
        <v>130</v>
      </c>
      <c r="J40" s="9">
        <v>21</v>
      </c>
      <c r="K40" s="75">
        <v>0.16153846153846155</v>
      </c>
    </row>
    <row r="41" spans="1:11" x14ac:dyDescent="0.25">
      <c r="A41" s="82"/>
      <c r="B41" s="24" t="s">
        <v>64</v>
      </c>
      <c r="C41" s="9">
        <v>0</v>
      </c>
      <c r="D41" s="9">
        <v>0</v>
      </c>
      <c r="E41" s="74" t="s">
        <v>92</v>
      </c>
      <c r="F41" s="9">
        <v>1</v>
      </c>
      <c r="G41" s="9">
        <v>0</v>
      </c>
      <c r="H41" s="75" t="s">
        <v>92</v>
      </c>
      <c r="I41" s="9">
        <v>238</v>
      </c>
      <c r="J41" s="9">
        <v>10</v>
      </c>
      <c r="K41" s="75">
        <v>4.2016806722689079E-2</v>
      </c>
    </row>
    <row r="42" spans="1:11" x14ac:dyDescent="0.25">
      <c r="A42" s="82"/>
      <c r="B42" s="24" t="s">
        <v>65</v>
      </c>
      <c r="C42" s="9">
        <v>0</v>
      </c>
      <c r="D42" s="9">
        <v>0</v>
      </c>
      <c r="E42" s="74" t="s">
        <v>92</v>
      </c>
      <c r="F42" s="9">
        <v>1</v>
      </c>
      <c r="G42" s="9">
        <v>0</v>
      </c>
      <c r="H42" s="75" t="s">
        <v>92</v>
      </c>
      <c r="I42" s="9">
        <v>137</v>
      </c>
      <c r="J42" s="9">
        <v>9</v>
      </c>
      <c r="K42" s="75">
        <v>6.569343065693431E-2</v>
      </c>
    </row>
    <row r="43" spans="1:11" x14ac:dyDescent="0.25">
      <c r="A43" s="82"/>
      <c r="B43" s="25" t="s">
        <v>20</v>
      </c>
      <c r="C43" s="12">
        <v>0</v>
      </c>
      <c r="D43" s="12">
        <v>0</v>
      </c>
      <c r="E43" s="76" t="s">
        <v>92</v>
      </c>
      <c r="F43" s="12">
        <v>3</v>
      </c>
      <c r="G43" s="12">
        <v>0</v>
      </c>
      <c r="H43" s="75" t="s">
        <v>92</v>
      </c>
      <c r="I43" s="12">
        <v>744</v>
      </c>
      <c r="J43" s="12">
        <v>74</v>
      </c>
      <c r="K43" s="76">
        <v>9.9462365591397844E-2</v>
      </c>
    </row>
    <row r="44" spans="1:11" x14ac:dyDescent="0.25">
      <c r="A44" s="79"/>
      <c r="B44" s="24" t="s">
        <v>66</v>
      </c>
      <c r="C44" s="9">
        <v>0</v>
      </c>
      <c r="D44" s="9">
        <v>0</v>
      </c>
      <c r="E44" s="74" t="s">
        <v>92</v>
      </c>
      <c r="F44" s="9">
        <v>0</v>
      </c>
      <c r="G44" s="9">
        <v>0</v>
      </c>
      <c r="H44" s="75" t="s">
        <v>92</v>
      </c>
      <c r="I44" s="24">
        <v>45</v>
      </c>
      <c r="J44" s="61">
        <v>0</v>
      </c>
      <c r="K44" s="75" t="s">
        <v>92</v>
      </c>
    </row>
    <row r="45" spans="1:11" x14ac:dyDescent="0.25">
      <c r="A45" s="79"/>
      <c r="B45" s="24" t="s">
        <v>67</v>
      </c>
      <c r="C45" s="9">
        <v>0</v>
      </c>
      <c r="D45" s="9">
        <v>0</v>
      </c>
      <c r="E45" s="74" t="s">
        <v>92</v>
      </c>
      <c r="F45" s="9">
        <v>0</v>
      </c>
      <c r="G45" s="9">
        <v>0</v>
      </c>
      <c r="H45" s="75" t="s">
        <v>92</v>
      </c>
      <c r="I45" s="24">
        <v>45</v>
      </c>
      <c r="J45" s="24">
        <v>0</v>
      </c>
      <c r="K45" s="75" t="s">
        <v>92</v>
      </c>
    </row>
    <row r="46" spans="1:11" x14ac:dyDescent="0.25">
      <c r="A46" s="79"/>
      <c r="B46" s="24" t="s">
        <v>68</v>
      </c>
      <c r="C46" s="9">
        <v>0</v>
      </c>
      <c r="D46" s="9">
        <v>0</v>
      </c>
      <c r="E46" s="74" t="s">
        <v>92</v>
      </c>
      <c r="F46" s="9">
        <v>2</v>
      </c>
      <c r="G46" s="9">
        <v>1</v>
      </c>
      <c r="H46" s="75">
        <v>0.5</v>
      </c>
      <c r="I46" s="24">
        <v>86</v>
      </c>
      <c r="J46" s="24">
        <v>35</v>
      </c>
      <c r="K46" s="75">
        <v>0.40697674418604651</v>
      </c>
    </row>
    <row r="47" spans="1:11" x14ac:dyDescent="0.25">
      <c r="A47" s="79"/>
      <c r="B47" s="24" t="s">
        <v>69</v>
      </c>
      <c r="C47" s="9">
        <v>0</v>
      </c>
      <c r="D47" s="9">
        <v>0</v>
      </c>
      <c r="E47" s="74" t="s">
        <v>92</v>
      </c>
      <c r="F47" s="9">
        <v>0</v>
      </c>
      <c r="G47" s="9">
        <v>0</v>
      </c>
      <c r="H47" s="75" t="s">
        <v>92</v>
      </c>
      <c r="I47" s="24">
        <v>28</v>
      </c>
      <c r="J47" s="61">
        <v>3</v>
      </c>
      <c r="K47" s="75">
        <v>0.10714285714285714</v>
      </c>
    </row>
    <row r="48" spans="1:11" x14ac:dyDescent="0.25">
      <c r="A48" s="79"/>
      <c r="B48" s="24" t="s">
        <v>70</v>
      </c>
      <c r="C48" s="9">
        <v>0</v>
      </c>
      <c r="D48" s="9">
        <v>0</v>
      </c>
      <c r="E48" s="74" t="s">
        <v>92</v>
      </c>
      <c r="F48" s="9">
        <v>0</v>
      </c>
      <c r="G48" s="9">
        <v>0</v>
      </c>
      <c r="H48" s="75" t="s">
        <v>92</v>
      </c>
      <c r="I48" s="24">
        <v>29</v>
      </c>
      <c r="J48" s="24">
        <v>3</v>
      </c>
      <c r="K48" s="75">
        <v>0.10344827586206896</v>
      </c>
    </row>
    <row r="49" spans="1:11" x14ac:dyDescent="0.25">
      <c r="A49" s="79"/>
      <c r="B49" s="24" t="s">
        <v>71</v>
      </c>
      <c r="C49" s="9">
        <v>0</v>
      </c>
      <c r="D49" s="9">
        <v>0</v>
      </c>
      <c r="E49" s="74" t="s">
        <v>92</v>
      </c>
      <c r="F49" s="9">
        <v>0</v>
      </c>
      <c r="G49" s="9">
        <v>0</v>
      </c>
      <c r="H49" s="75" t="s">
        <v>92</v>
      </c>
      <c r="I49" s="24">
        <v>0</v>
      </c>
      <c r="J49" s="61">
        <v>0</v>
      </c>
      <c r="K49" s="74" t="s">
        <v>92</v>
      </c>
    </row>
    <row r="50" spans="1:11" x14ac:dyDescent="0.25">
      <c r="A50" s="79"/>
      <c r="B50" s="24" t="s">
        <v>72</v>
      </c>
      <c r="C50" s="9">
        <v>0</v>
      </c>
      <c r="D50" s="9">
        <v>0</v>
      </c>
      <c r="E50" s="74" t="s">
        <v>92</v>
      </c>
      <c r="F50" s="9">
        <v>0</v>
      </c>
      <c r="G50" s="9">
        <v>0</v>
      </c>
      <c r="H50" s="75" t="s">
        <v>92</v>
      </c>
      <c r="I50" s="24">
        <v>82</v>
      </c>
      <c r="J50" s="24">
        <v>4</v>
      </c>
      <c r="K50" s="75">
        <v>4.878048780487805E-2</v>
      </c>
    </row>
    <row r="51" spans="1:11" x14ac:dyDescent="0.25">
      <c r="A51" s="79"/>
      <c r="B51" s="24" t="s">
        <v>73</v>
      </c>
      <c r="C51" s="9">
        <v>0</v>
      </c>
      <c r="D51" s="9">
        <v>0</v>
      </c>
      <c r="E51" s="74" t="s">
        <v>92</v>
      </c>
      <c r="F51" s="9">
        <v>0</v>
      </c>
      <c r="G51" s="9">
        <v>0</v>
      </c>
      <c r="H51" s="75" t="s">
        <v>92</v>
      </c>
      <c r="I51" s="24">
        <v>15</v>
      </c>
      <c r="J51" s="24">
        <v>13</v>
      </c>
      <c r="K51" s="75">
        <v>0.8666666666666667</v>
      </c>
    </row>
    <row r="52" spans="1:11" x14ac:dyDescent="0.25">
      <c r="A52" s="79"/>
      <c r="B52" s="24" t="s">
        <v>74</v>
      </c>
      <c r="C52" s="9">
        <v>0</v>
      </c>
      <c r="D52" s="9">
        <v>0</v>
      </c>
      <c r="E52" s="74" t="s">
        <v>92</v>
      </c>
      <c r="F52" s="9">
        <v>1</v>
      </c>
      <c r="G52" s="9">
        <v>0</v>
      </c>
      <c r="H52" s="75" t="s">
        <v>92</v>
      </c>
      <c r="I52" s="24">
        <v>47</v>
      </c>
      <c r="J52" s="61">
        <v>2</v>
      </c>
      <c r="K52" s="75">
        <v>4.2553191489361701E-2</v>
      </c>
    </row>
    <row r="53" spans="1:11" x14ac:dyDescent="0.25">
      <c r="A53" s="79"/>
      <c r="B53" s="24" t="s">
        <v>75</v>
      </c>
      <c r="C53" s="9">
        <v>0</v>
      </c>
      <c r="D53" s="9">
        <v>0</v>
      </c>
      <c r="E53" s="74" t="s">
        <v>92</v>
      </c>
      <c r="F53" s="9">
        <v>0</v>
      </c>
      <c r="G53" s="9">
        <v>0</v>
      </c>
      <c r="H53" s="75" t="s">
        <v>92</v>
      </c>
      <c r="I53" s="24">
        <v>84</v>
      </c>
      <c r="J53" s="24">
        <v>50</v>
      </c>
      <c r="K53" s="75">
        <v>0.59523809523809523</v>
      </c>
    </row>
    <row r="54" spans="1:11" x14ac:dyDescent="0.25">
      <c r="A54" s="80"/>
      <c r="B54" s="25" t="s">
        <v>32</v>
      </c>
      <c r="C54" s="12">
        <v>0</v>
      </c>
      <c r="D54" s="12">
        <v>0</v>
      </c>
      <c r="E54" s="75" t="s">
        <v>92</v>
      </c>
      <c r="F54" s="12">
        <v>3</v>
      </c>
      <c r="G54" s="12">
        <v>1</v>
      </c>
      <c r="H54" s="76">
        <v>0.33333333333333331</v>
      </c>
      <c r="I54" s="12">
        <v>461</v>
      </c>
      <c r="J54" s="12">
        <v>110</v>
      </c>
      <c r="K54" s="76">
        <v>0.23861171366594361</v>
      </c>
    </row>
    <row r="55" spans="1:11" x14ac:dyDescent="0.25">
      <c r="A55" s="62" t="s">
        <v>33</v>
      </c>
      <c r="B55" s="25" t="s">
        <v>34</v>
      </c>
      <c r="C55" s="12">
        <v>5</v>
      </c>
      <c r="D55" s="12">
        <v>0</v>
      </c>
      <c r="E55" s="75" t="s">
        <v>92</v>
      </c>
      <c r="F55" s="12">
        <v>17</v>
      </c>
      <c r="G55" s="12">
        <v>4</v>
      </c>
      <c r="H55" s="76">
        <v>0.23529411764705882</v>
      </c>
      <c r="I55" s="12">
        <v>1853</v>
      </c>
      <c r="J55" s="12">
        <v>367</v>
      </c>
      <c r="K55" s="76">
        <v>0.19805720453318942</v>
      </c>
    </row>
  </sheetData>
  <sheetProtection selectLockedCells="1" selectUnlockedCells="1"/>
  <mergeCells count="9">
    <mergeCell ref="F33:H33"/>
    <mergeCell ref="I33:K33"/>
    <mergeCell ref="A35:A38"/>
    <mergeCell ref="A39:A43"/>
    <mergeCell ref="A5:A8"/>
    <mergeCell ref="A9:A13"/>
    <mergeCell ref="A14:A26"/>
    <mergeCell ref="A44:A54"/>
    <mergeCell ref="C33:E33"/>
  </mergeCells>
  <pageMargins left="0.7" right="0.7" top="0.75" bottom="0.75" header="0.3" footer="0.3"/>
  <pageSetup paperSize="9" orientation="portrait" r:id="rId1"/>
  <ignoredErrors>
    <ignoredError sqref="H14:K21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5"/>
  <sheetViews>
    <sheetView workbookViewId="0"/>
  </sheetViews>
  <sheetFormatPr defaultRowHeight="15" x14ac:dyDescent="0.25"/>
  <cols>
    <col min="1" max="1" width="27.85546875" customWidth="1"/>
    <col min="2" max="2" width="13.5703125" customWidth="1"/>
    <col min="3" max="3" width="10.140625" customWidth="1"/>
    <col min="4" max="5" width="10.5703125" customWidth="1"/>
    <col min="6" max="6" width="24.42578125" bestFit="1" customWidth="1"/>
    <col min="7" max="8" width="7" customWidth="1"/>
    <col min="246" max="246" width="27.85546875" customWidth="1"/>
    <col min="247" max="247" width="10.140625" customWidth="1"/>
    <col min="248" max="248" width="10.5703125" customWidth="1"/>
    <col min="249" max="249" width="24.42578125" bestFit="1" customWidth="1"/>
    <col min="250" max="252" width="7" customWidth="1"/>
    <col min="253" max="253" width="14" bestFit="1" customWidth="1"/>
    <col min="254" max="254" width="34" bestFit="1" customWidth="1"/>
    <col min="502" max="502" width="27.85546875" customWidth="1"/>
    <col min="503" max="503" width="10.140625" customWidth="1"/>
    <col min="504" max="504" width="10.5703125" customWidth="1"/>
    <col min="505" max="505" width="24.42578125" bestFit="1" customWidth="1"/>
    <col min="506" max="508" width="7" customWidth="1"/>
    <col min="509" max="509" width="14" bestFit="1" customWidth="1"/>
    <col min="510" max="510" width="34" bestFit="1" customWidth="1"/>
    <col min="758" max="758" width="27.85546875" customWidth="1"/>
    <col min="759" max="759" width="10.140625" customWidth="1"/>
    <col min="760" max="760" width="10.5703125" customWidth="1"/>
    <col min="761" max="761" width="24.42578125" bestFit="1" customWidth="1"/>
    <col min="762" max="764" width="7" customWidth="1"/>
    <col min="765" max="765" width="14" bestFit="1" customWidth="1"/>
    <col min="766" max="766" width="34" bestFit="1" customWidth="1"/>
    <col min="1014" max="1014" width="27.85546875" customWidth="1"/>
    <col min="1015" max="1015" width="10.140625" customWidth="1"/>
    <col min="1016" max="1016" width="10.5703125" customWidth="1"/>
    <col min="1017" max="1017" width="24.42578125" bestFit="1" customWidth="1"/>
    <col min="1018" max="1020" width="7" customWidth="1"/>
    <col min="1021" max="1021" width="14" bestFit="1" customWidth="1"/>
    <col min="1022" max="1022" width="34" bestFit="1" customWidth="1"/>
    <col min="1270" max="1270" width="27.85546875" customWidth="1"/>
    <col min="1271" max="1271" width="10.140625" customWidth="1"/>
    <col min="1272" max="1272" width="10.5703125" customWidth="1"/>
    <col min="1273" max="1273" width="24.42578125" bestFit="1" customWidth="1"/>
    <col min="1274" max="1276" width="7" customWidth="1"/>
    <col min="1277" max="1277" width="14" bestFit="1" customWidth="1"/>
    <col min="1278" max="1278" width="34" bestFit="1" customWidth="1"/>
    <col min="1526" max="1526" width="27.85546875" customWidth="1"/>
    <col min="1527" max="1527" width="10.140625" customWidth="1"/>
    <col min="1528" max="1528" width="10.5703125" customWidth="1"/>
    <col min="1529" max="1529" width="24.42578125" bestFit="1" customWidth="1"/>
    <col min="1530" max="1532" width="7" customWidth="1"/>
    <col min="1533" max="1533" width="14" bestFit="1" customWidth="1"/>
    <col min="1534" max="1534" width="34" bestFit="1" customWidth="1"/>
    <col min="1782" max="1782" width="27.85546875" customWidth="1"/>
    <col min="1783" max="1783" width="10.140625" customWidth="1"/>
    <col min="1784" max="1784" width="10.5703125" customWidth="1"/>
    <col min="1785" max="1785" width="24.42578125" bestFit="1" customWidth="1"/>
    <col min="1786" max="1788" width="7" customWidth="1"/>
    <col min="1789" max="1789" width="14" bestFit="1" customWidth="1"/>
    <col min="1790" max="1790" width="34" bestFit="1" customWidth="1"/>
    <col min="2038" max="2038" width="27.85546875" customWidth="1"/>
    <col min="2039" max="2039" width="10.140625" customWidth="1"/>
    <col min="2040" max="2040" width="10.5703125" customWidth="1"/>
    <col min="2041" max="2041" width="24.42578125" bestFit="1" customWidth="1"/>
    <col min="2042" max="2044" width="7" customWidth="1"/>
    <col min="2045" max="2045" width="14" bestFit="1" customWidth="1"/>
    <col min="2046" max="2046" width="34" bestFit="1" customWidth="1"/>
    <col min="2294" max="2294" width="27.85546875" customWidth="1"/>
    <col min="2295" max="2295" width="10.140625" customWidth="1"/>
    <col min="2296" max="2296" width="10.5703125" customWidth="1"/>
    <col min="2297" max="2297" width="24.42578125" bestFit="1" customWidth="1"/>
    <col min="2298" max="2300" width="7" customWidth="1"/>
    <col min="2301" max="2301" width="14" bestFit="1" customWidth="1"/>
    <col min="2302" max="2302" width="34" bestFit="1" customWidth="1"/>
    <col min="2550" max="2550" width="27.85546875" customWidth="1"/>
    <col min="2551" max="2551" width="10.140625" customWidth="1"/>
    <col min="2552" max="2552" width="10.5703125" customWidth="1"/>
    <col min="2553" max="2553" width="24.42578125" bestFit="1" customWidth="1"/>
    <col min="2554" max="2556" width="7" customWidth="1"/>
    <col min="2557" max="2557" width="14" bestFit="1" customWidth="1"/>
    <col min="2558" max="2558" width="34" bestFit="1" customWidth="1"/>
    <col min="2806" max="2806" width="27.85546875" customWidth="1"/>
    <col min="2807" max="2807" width="10.140625" customWidth="1"/>
    <col min="2808" max="2808" width="10.5703125" customWidth="1"/>
    <col min="2809" max="2809" width="24.42578125" bestFit="1" customWidth="1"/>
    <col min="2810" max="2812" width="7" customWidth="1"/>
    <col min="2813" max="2813" width="14" bestFit="1" customWidth="1"/>
    <col min="2814" max="2814" width="34" bestFit="1" customWidth="1"/>
    <col min="3062" max="3062" width="27.85546875" customWidth="1"/>
    <col min="3063" max="3063" width="10.140625" customWidth="1"/>
    <col min="3064" max="3064" width="10.5703125" customWidth="1"/>
    <col min="3065" max="3065" width="24.42578125" bestFit="1" customWidth="1"/>
    <col min="3066" max="3068" width="7" customWidth="1"/>
    <col min="3069" max="3069" width="14" bestFit="1" customWidth="1"/>
    <col min="3070" max="3070" width="34" bestFit="1" customWidth="1"/>
    <col min="3318" max="3318" width="27.85546875" customWidth="1"/>
    <col min="3319" max="3319" width="10.140625" customWidth="1"/>
    <col min="3320" max="3320" width="10.5703125" customWidth="1"/>
    <col min="3321" max="3321" width="24.42578125" bestFit="1" customWidth="1"/>
    <col min="3322" max="3324" width="7" customWidth="1"/>
    <col min="3325" max="3325" width="14" bestFit="1" customWidth="1"/>
    <col min="3326" max="3326" width="34" bestFit="1" customWidth="1"/>
    <col min="3574" max="3574" width="27.85546875" customWidth="1"/>
    <col min="3575" max="3575" width="10.140625" customWidth="1"/>
    <col min="3576" max="3576" width="10.5703125" customWidth="1"/>
    <col min="3577" max="3577" width="24.42578125" bestFit="1" customWidth="1"/>
    <col min="3578" max="3580" width="7" customWidth="1"/>
    <col min="3581" max="3581" width="14" bestFit="1" customWidth="1"/>
    <col min="3582" max="3582" width="34" bestFit="1" customWidth="1"/>
    <col min="3830" max="3830" width="27.85546875" customWidth="1"/>
    <col min="3831" max="3831" width="10.140625" customWidth="1"/>
    <col min="3832" max="3832" width="10.5703125" customWidth="1"/>
    <col min="3833" max="3833" width="24.42578125" bestFit="1" customWidth="1"/>
    <col min="3834" max="3836" width="7" customWidth="1"/>
    <col min="3837" max="3837" width="14" bestFit="1" customWidth="1"/>
    <col min="3838" max="3838" width="34" bestFit="1" customWidth="1"/>
    <col min="4086" max="4086" width="27.85546875" customWidth="1"/>
    <col min="4087" max="4087" width="10.140625" customWidth="1"/>
    <col min="4088" max="4088" width="10.5703125" customWidth="1"/>
    <col min="4089" max="4089" width="24.42578125" bestFit="1" customWidth="1"/>
    <col min="4090" max="4092" width="7" customWidth="1"/>
    <col min="4093" max="4093" width="14" bestFit="1" customWidth="1"/>
    <col min="4094" max="4094" width="34" bestFit="1" customWidth="1"/>
    <col min="4342" max="4342" width="27.85546875" customWidth="1"/>
    <col min="4343" max="4343" width="10.140625" customWidth="1"/>
    <col min="4344" max="4344" width="10.5703125" customWidth="1"/>
    <col min="4345" max="4345" width="24.42578125" bestFit="1" customWidth="1"/>
    <col min="4346" max="4348" width="7" customWidth="1"/>
    <col min="4349" max="4349" width="14" bestFit="1" customWidth="1"/>
    <col min="4350" max="4350" width="34" bestFit="1" customWidth="1"/>
    <col min="4598" max="4598" width="27.85546875" customWidth="1"/>
    <col min="4599" max="4599" width="10.140625" customWidth="1"/>
    <col min="4600" max="4600" width="10.5703125" customWidth="1"/>
    <col min="4601" max="4601" width="24.42578125" bestFit="1" customWidth="1"/>
    <col min="4602" max="4604" width="7" customWidth="1"/>
    <col min="4605" max="4605" width="14" bestFit="1" customWidth="1"/>
    <col min="4606" max="4606" width="34" bestFit="1" customWidth="1"/>
    <col min="4854" max="4854" width="27.85546875" customWidth="1"/>
    <col min="4855" max="4855" width="10.140625" customWidth="1"/>
    <col min="4856" max="4856" width="10.5703125" customWidth="1"/>
    <col min="4857" max="4857" width="24.42578125" bestFit="1" customWidth="1"/>
    <col min="4858" max="4860" width="7" customWidth="1"/>
    <col min="4861" max="4861" width="14" bestFit="1" customWidth="1"/>
    <col min="4862" max="4862" width="34" bestFit="1" customWidth="1"/>
    <col min="5110" max="5110" width="27.85546875" customWidth="1"/>
    <col min="5111" max="5111" width="10.140625" customWidth="1"/>
    <col min="5112" max="5112" width="10.5703125" customWidth="1"/>
    <col min="5113" max="5113" width="24.42578125" bestFit="1" customWidth="1"/>
    <col min="5114" max="5116" width="7" customWidth="1"/>
    <col min="5117" max="5117" width="14" bestFit="1" customWidth="1"/>
    <col min="5118" max="5118" width="34" bestFit="1" customWidth="1"/>
    <col min="5366" max="5366" width="27.85546875" customWidth="1"/>
    <col min="5367" max="5367" width="10.140625" customWidth="1"/>
    <col min="5368" max="5368" width="10.5703125" customWidth="1"/>
    <col min="5369" max="5369" width="24.42578125" bestFit="1" customWidth="1"/>
    <col min="5370" max="5372" width="7" customWidth="1"/>
    <col min="5373" max="5373" width="14" bestFit="1" customWidth="1"/>
    <col min="5374" max="5374" width="34" bestFit="1" customWidth="1"/>
    <col min="5622" max="5622" width="27.85546875" customWidth="1"/>
    <col min="5623" max="5623" width="10.140625" customWidth="1"/>
    <col min="5624" max="5624" width="10.5703125" customWidth="1"/>
    <col min="5625" max="5625" width="24.42578125" bestFit="1" customWidth="1"/>
    <col min="5626" max="5628" width="7" customWidth="1"/>
    <col min="5629" max="5629" width="14" bestFit="1" customWidth="1"/>
    <col min="5630" max="5630" width="34" bestFit="1" customWidth="1"/>
    <col min="5878" max="5878" width="27.85546875" customWidth="1"/>
    <col min="5879" max="5879" width="10.140625" customWidth="1"/>
    <col min="5880" max="5880" width="10.5703125" customWidth="1"/>
    <col min="5881" max="5881" width="24.42578125" bestFit="1" customWidth="1"/>
    <col min="5882" max="5884" width="7" customWidth="1"/>
    <col min="5885" max="5885" width="14" bestFit="1" customWidth="1"/>
    <col min="5886" max="5886" width="34" bestFit="1" customWidth="1"/>
    <col min="6134" max="6134" width="27.85546875" customWidth="1"/>
    <col min="6135" max="6135" width="10.140625" customWidth="1"/>
    <col min="6136" max="6136" width="10.5703125" customWidth="1"/>
    <col min="6137" max="6137" width="24.42578125" bestFit="1" customWidth="1"/>
    <col min="6138" max="6140" width="7" customWidth="1"/>
    <col min="6141" max="6141" width="14" bestFit="1" customWidth="1"/>
    <col min="6142" max="6142" width="34" bestFit="1" customWidth="1"/>
    <col min="6390" max="6390" width="27.85546875" customWidth="1"/>
    <col min="6391" max="6391" width="10.140625" customWidth="1"/>
    <col min="6392" max="6392" width="10.5703125" customWidth="1"/>
    <col min="6393" max="6393" width="24.42578125" bestFit="1" customWidth="1"/>
    <col min="6394" max="6396" width="7" customWidth="1"/>
    <col min="6397" max="6397" width="14" bestFit="1" customWidth="1"/>
    <col min="6398" max="6398" width="34" bestFit="1" customWidth="1"/>
    <col min="6646" max="6646" width="27.85546875" customWidth="1"/>
    <col min="6647" max="6647" width="10.140625" customWidth="1"/>
    <col min="6648" max="6648" width="10.5703125" customWidth="1"/>
    <col min="6649" max="6649" width="24.42578125" bestFit="1" customWidth="1"/>
    <col min="6650" max="6652" width="7" customWidth="1"/>
    <col min="6653" max="6653" width="14" bestFit="1" customWidth="1"/>
    <col min="6654" max="6654" width="34" bestFit="1" customWidth="1"/>
    <col min="6902" max="6902" width="27.85546875" customWidth="1"/>
    <col min="6903" max="6903" width="10.140625" customWidth="1"/>
    <col min="6904" max="6904" width="10.5703125" customWidth="1"/>
    <col min="6905" max="6905" width="24.42578125" bestFit="1" customWidth="1"/>
    <col min="6906" max="6908" width="7" customWidth="1"/>
    <col min="6909" max="6909" width="14" bestFit="1" customWidth="1"/>
    <col min="6910" max="6910" width="34" bestFit="1" customWidth="1"/>
    <col min="7158" max="7158" width="27.85546875" customWidth="1"/>
    <col min="7159" max="7159" width="10.140625" customWidth="1"/>
    <col min="7160" max="7160" width="10.5703125" customWidth="1"/>
    <col min="7161" max="7161" width="24.42578125" bestFit="1" customWidth="1"/>
    <col min="7162" max="7164" width="7" customWidth="1"/>
    <col min="7165" max="7165" width="14" bestFit="1" customWidth="1"/>
    <col min="7166" max="7166" width="34" bestFit="1" customWidth="1"/>
    <col min="7414" max="7414" width="27.85546875" customWidth="1"/>
    <col min="7415" max="7415" width="10.140625" customWidth="1"/>
    <col min="7416" max="7416" width="10.5703125" customWidth="1"/>
    <col min="7417" max="7417" width="24.42578125" bestFit="1" customWidth="1"/>
    <col min="7418" max="7420" width="7" customWidth="1"/>
    <col min="7421" max="7421" width="14" bestFit="1" customWidth="1"/>
    <col min="7422" max="7422" width="34" bestFit="1" customWidth="1"/>
    <col min="7670" max="7670" width="27.85546875" customWidth="1"/>
    <col min="7671" max="7671" width="10.140625" customWidth="1"/>
    <col min="7672" max="7672" width="10.5703125" customWidth="1"/>
    <col min="7673" max="7673" width="24.42578125" bestFit="1" customWidth="1"/>
    <col min="7674" max="7676" width="7" customWidth="1"/>
    <col min="7677" max="7677" width="14" bestFit="1" customWidth="1"/>
    <col min="7678" max="7678" width="34" bestFit="1" customWidth="1"/>
    <col min="7926" max="7926" width="27.85546875" customWidth="1"/>
    <col min="7927" max="7927" width="10.140625" customWidth="1"/>
    <col min="7928" max="7928" width="10.5703125" customWidth="1"/>
    <col min="7929" max="7929" width="24.42578125" bestFit="1" customWidth="1"/>
    <col min="7930" max="7932" width="7" customWidth="1"/>
    <col min="7933" max="7933" width="14" bestFit="1" customWidth="1"/>
    <col min="7934" max="7934" width="34" bestFit="1" customWidth="1"/>
    <col min="8182" max="8182" width="27.85546875" customWidth="1"/>
    <col min="8183" max="8183" width="10.140625" customWidth="1"/>
    <col min="8184" max="8184" width="10.5703125" customWidth="1"/>
    <col min="8185" max="8185" width="24.42578125" bestFit="1" customWidth="1"/>
    <col min="8186" max="8188" width="7" customWidth="1"/>
    <col min="8189" max="8189" width="14" bestFit="1" customWidth="1"/>
    <col min="8190" max="8190" width="34" bestFit="1" customWidth="1"/>
    <col min="8438" max="8438" width="27.85546875" customWidth="1"/>
    <col min="8439" max="8439" width="10.140625" customWidth="1"/>
    <col min="8440" max="8440" width="10.5703125" customWidth="1"/>
    <col min="8441" max="8441" width="24.42578125" bestFit="1" customWidth="1"/>
    <col min="8442" max="8444" width="7" customWidth="1"/>
    <col min="8445" max="8445" width="14" bestFit="1" customWidth="1"/>
    <col min="8446" max="8446" width="34" bestFit="1" customWidth="1"/>
    <col min="8694" max="8694" width="27.85546875" customWidth="1"/>
    <col min="8695" max="8695" width="10.140625" customWidth="1"/>
    <col min="8696" max="8696" width="10.5703125" customWidth="1"/>
    <col min="8697" max="8697" width="24.42578125" bestFit="1" customWidth="1"/>
    <col min="8698" max="8700" width="7" customWidth="1"/>
    <col min="8701" max="8701" width="14" bestFit="1" customWidth="1"/>
    <col min="8702" max="8702" width="34" bestFit="1" customWidth="1"/>
    <col min="8950" max="8950" width="27.85546875" customWidth="1"/>
    <col min="8951" max="8951" width="10.140625" customWidth="1"/>
    <col min="8952" max="8952" width="10.5703125" customWidth="1"/>
    <col min="8953" max="8953" width="24.42578125" bestFit="1" customWidth="1"/>
    <col min="8954" max="8956" width="7" customWidth="1"/>
    <col min="8957" max="8957" width="14" bestFit="1" customWidth="1"/>
    <col min="8958" max="8958" width="34" bestFit="1" customWidth="1"/>
    <col min="9206" max="9206" width="27.85546875" customWidth="1"/>
    <col min="9207" max="9207" width="10.140625" customWidth="1"/>
    <col min="9208" max="9208" width="10.5703125" customWidth="1"/>
    <col min="9209" max="9209" width="24.42578125" bestFit="1" customWidth="1"/>
    <col min="9210" max="9212" width="7" customWidth="1"/>
    <col min="9213" max="9213" width="14" bestFit="1" customWidth="1"/>
    <col min="9214" max="9214" width="34" bestFit="1" customWidth="1"/>
    <col min="9462" max="9462" width="27.85546875" customWidth="1"/>
    <col min="9463" max="9463" width="10.140625" customWidth="1"/>
    <col min="9464" max="9464" width="10.5703125" customWidth="1"/>
    <col min="9465" max="9465" width="24.42578125" bestFit="1" customWidth="1"/>
    <col min="9466" max="9468" width="7" customWidth="1"/>
    <col min="9469" max="9469" width="14" bestFit="1" customWidth="1"/>
    <col min="9470" max="9470" width="34" bestFit="1" customWidth="1"/>
    <col min="9718" max="9718" width="27.85546875" customWidth="1"/>
    <col min="9719" max="9719" width="10.140625" customWidth="1"/>
    <col min="9720" max="9720" width="10.5703125" customWidth="1"/>
    <col min="9721" max="9721" width="24.42578125" bestFit="1" customWidth="1"/>
    <col min="9722" max="9724" width="7" customWidth="1"/>
    <col min="9725" max="9725" width="14" bestFit="1" customWidth="1"/>
    <col min="9726" max="9726" width="34" bestFit="1" customWidth="1"/>
    <col min="9974" max="9974" width="27.85546875" customWidth="1"/>
    <col min="9975" max="9975" width="10.140625" customWidth="1"/>
    <col min="9976" max="9976" width="10.5703125" customWidth="1"/>
    <col min="9977" max="9977" width="24.42578125" bestFit="1" customWidth="1"/>
    <col min="9978" max="9980" width="7" customWidth="1"/>
    <col min="9981" max="9981" width="14" bestFit="1" customWidth="1"/>
    <col min="9982" max="9982" width="34" bestFit="1" customWidth="1"/>
    <col min="10230" max="10230" width="27.85546875" customWidth="1"/>
    <col min="10231" max="10231" width="10.140625" customWidth="1"/>
    <col min="10232" max="10232" width="10.5703125" customWidth="1"/>
    <col min="10233" max="10233" width="24.42578125" bestFit="1" customWidth="1"/>
    <col min="10234" max="10236" width="7" customWidth="1"/>
    <col min="10237" max="10237" width="14" bestFit="1" customWidth="1"/>
    <col min="10238" max="10238" width="34" bestFit="1" customWidth="1"/>
    <col min="10486" max="10486" width="27.85546875" customWidth="1"/>
    <col min="10487" max="10487" width="10.140625" customWidth="1"/>
    <col min="10488" max="10488" width="10.5703125" customWidth="1"/>
    <col min="10489" max="10489" width="24.42578125" bestFit="1" customWidth="1"/>
    <col min="10490" max="10492" width="7" customWidth="1"/>
    <col min="10493" max="10493" width="14" bestFit="1" customWidth="1"/>
    <col min="10494" max="10494" width="34" bestFit="1" customWidth="1"/>
    <col min="10742" max="10742" width="27.85546875" customWidth="1"/>
    <col min="10743" max="10743" width="10.140625" customWidth="1"/>
    <col min="10744" max="10744" width="10.5703125" customWidth="1"/>
    <col min="10745" max="10745" width="24.42578125" bestFit="1" customWidth="1"/>
    <col min="10746" max="10748" width="7" customWidth="1"/>
    <col min="10749" max="10749" width="14" bestFit="1" customWidth="1"/>
    <col min="10750" max="10750" width="34" bestFit="1" customWidth="1"/>
    <col min="10998" max="10998" width="27.85546875" customWidth="1"/>
    <col min="10999" max="10999" width="10.140625" customWidth="1"/>
    <col min="11000" max="11000" width="10.5703125" customWidth="1"/>
    <col min="11001" max="11001" width="24.42578125" bestFit="1" customWidth="1"/>
    <col min="11002" max="11004" width="7" customWidth="1"/>
    <col min="11005" max="11005" width="14" bestFit="1" customWidth="1"/>
    <col min="11006" max="11006" width="34" bestFit="1" customWidth="1"/>
    <col min="11254" max="11254" width="27.85546875" customWidth="1"/>
    <col min="11255" max="11255" width="10.140625" customWidth="1"/>
    <col min="11256" max="11256" width="10.5703125" customWidth="1"/>
    <col min="11257" max="11257" width="24.42578125" bestFit="1" customWidth="1"/>
    <col min="11258" max="11260" width="7" customWidth="1"/>
    <col min="11261" max="11261" width="14" bestFit="1" customWidth="1"/>
    <col min="11262" max="11262" width="34" bestFit="1" customWidth="1"/>
    <col min="11510" max="11510" width="27.85546875" customWidth="1"/>
    <col min="11511" max="11511" width="10.140625" customWidth="1"/>
    <col min="11512" max="11512" width="10.5703125" customWidth="1"/>
    <col min="11513" max="11513" width="24.42578125" bestFit="1" customWidth="1"/>
    <col min="11514" max="11516" width="7" customWidth="1"/>
    <col min="11517" max="11517" width="14" bestFit="1" customWidth="1"/>
    <col min="11518" max="11518" width="34" bestFit="1" customWidth="1"/>
    <col min="11766" max="11766" width="27.85546875" customWidth="1"/>
    <col min="11767" max="11767" width="10.140625" customWidth="1"/>
    <col min="11768" max="11768" width="10.5703125" customWidth="1"/>
    <col min="11769" max="11769" width="24.42578125" bestFit="1" customWidth="1"/>
    <col min="11770" max="11772" width="7" customWidth="1"/>
    <col min="11773" max="11773" width="14" bestFit="1" customWidth="1"/>
    <col min="11774" max="11774" width="34" bestFit="1" customWidth="1"/>
    <col min="12022" max="12022" width="27.85546875" customWidth="1"/>
    <col min="12023" max="12023" width="10.140625" customWidth="1"/>
    <col min="12024" max="12024" width="10.5703125" customWidth="1"/>
    <col min="12025" max="12025" width="24.42578125" bestFit="1" customWidth="1"/>
    <col min="12026" max="12028" width="7" customWidth="1"/>
    <col min="12029" max="12029" width="14" bestFit="1" customWidth="1"/>
    <col min="12030" max="12030" width="34" bestFit="1" customWidth="1"/>
    <col min="12278" max="12278" width="27.85546875" customWidth="1"/>
    <col min="12279" max="12279" width="10.140625" customWidth="1"/>
    <col min="12280" max="12280" width="10.5703125" customWidth="1"/>
    <col min="12281" max="12281" width="24.42578125" bestFit="1" customWidth="1"/>
    <col min="12282" max="12284" width="7" customWidth="1"/>
    <col min="12285" max="12285" width="14" bestFit="1" customWidth="1"/>
    <col min="12286" max="12286" width="34" bestFit="1" customWidth="1"/>
    <col min="12534" max="12534" width="27.85546875" customWidth="1"/>
    <col min="12535" max="12535" width="10.140625" customWidth="1"/>
    <col min="12536" max="12536" width="10.5703125" customWidth="1"/>
    <col min="12537" max="12537" width="24.42578125" bestFit="1" customWidth="1"/>
    <col min="12538" max="12540" width="7" customWidth="1"/>
    <col min="12541" max="12541" width="14" bestFit="1" customWidth="1"/>
    <col min="12542" max="12542" width="34" bestFit="1" customWidth="1"/>
    <col min="12790" max="12790" width="27.85546875" customWidth="1"/>
    <col min="12791" max="12791" width="10.140625" customWidth="1"/>
    <col min="12792" max="12792" width="10.5703125" customWidth="1"/>
    <col min="12793" max="12793" width="24.42578125" bestFit="1" customWidth="1"/>
    <col min="12794" max="12796" width="7" customWidth="1"/>
    <col min="12797" max="12797" width="14" bestFit="1" customWidth="1"/>
    <col min="12798" max="12798" width="34" bestFit="1" customWidth="1"/>
    <col min="13046" max="13046" width="27.85546875" customWidth="1"/>
    <col min="13047" max="13047" width="10.140625" customWidth="1"/>
    <col min="13048" max="13048" width="10.5703125" customWidth="1"/>
    <col min="13049" max="13049" width="24.42578125" bestFit="1" customWidth="1"/>
    <col min="13050" max="13052" width="7" customWidth="1"/>
    <col min="13053" max="13053" width="14" bestFit="1" customWidth="1"/>
    <col min="13054" max="13054" width="34" bestFit="1" customWidth="1"/>
    <col min="13302" max="13302" width="27.85546875" customWidth="1"/>
    <col min="13303" max="13303" width="10.140625" customWidth="1"/>
    <col min="13304" max="13304" width="10.5703125" customWidth="1"/>
    <col min="13305" max="13305" width="24.42578125" bestFit="1" customWidth="1"/>
    <col min="13306" max="13308" width="7" customWidth="1"/>
    <col min="13309" max="13309" width="14" bestFit="1" customWidth="1"/>
    <col min="13310" max="13310" width="34" bestFit="1" customWidth="1"/>
    <col min="13558" max="13558" width="27.85546875" customWidth="1"/>
    <col min="13559" max="13559" width="10.140625" customWidth="1"/>
    <col min="13560" max="13560" width="10.5703125" customWidth="1"/>
    <col min="13561" max="13561" width="24.42578125" bestFit="1" customWidth="1"/>
    <col min="13562" max="13564" width="7" customWidth="1"/>
    <col min="13565" max="13565" width="14" bestFit="1" customWidth="1"/>
    <col min="13566" max="13566" width="34" bestFit="1" customWidth="1"/>
    <col min="13814" max="13814" width="27.85546875" customWidth="1"/>
    <col min="13815" max="13815" width="10.140625" customWidth="1"/>
    <col min="13816" max="13816" width="10.5703125" customWidth="1"/>
    <col min="13817" max="13817" width="24.42578125" bestFit="1" customWidth="1"/>
    <col min="13818" max="13820" width="7" customWidth="1"/>
    <col min="13821" max="13821" width="14" bestFit="1" customWidth="1"/>
    <col min="13822" max="13822" width="34" bestFit="1" customWidth="1"/>
    <col min="14070" max="14070" width="27.85546875" customWidth="1"/>
    <col min="14071" max="14071" width="10.140625" customWidth="1"/>
    <col min="14072" max="14072" width="10.5703125" customWidth="1"/>
    <col min="14073" max="14073" width="24.42578125" bestFit="1" customWidth="1"/>
    <col min="14074" max="14076" width="7" customWidth="1"/>
    <col min="14077" max="14077" width="14" bestFit="1" customWidth="1"/>
    <col min="14078" max="14078" width="34" bestFit="1" customWidth="1"/>
    <col min="14326" max="14326" width="27.85546875" customWidth="1"/>
    <col min="14327" max="14327" width="10.140625" customWidth="1"/>
    <col min="14328" max="14328" width="10.5703125" customWidth="1"/>
    <col min="14329" max="14329" width="24.42578125" bestFit="1" customWidth="1"/>
    <col min="14330" max="14332" width="7" customWidth="1"/>
    <col min="14333" max="14333" width="14" bestFit="1" customWidth="1"/>
    <col min="14334" max="14334" width="34" bestFit="1" customWidth="1"/>
    <col min="14582" max="14582" width="27.85546875" customWidth="1"/>
    <col min="14583" max="14583" width="10.140625" customWidth="1"/>
    <col min="14584" max="14584" width="10.5703125" customWidth="1"/>
    <col min="14585" max="14585" width="24.42578125" bestFit="1" customWidth="1"/>
    <col min="14586" max="14588" width="7" customWidth="1"/>
    <col min="14589" max="14589" width="14" bestFit="1" customWidth="1"/>
    <col min="14590" max="14590" width="34" bestFit="1" customWidth="1"/>
    <col min="14838" max="14838" width="27.85546875" customWidth="1"/>
    <col min="14839" max="14839" width="10.140625" customWidth="1"/>
    <col min="14840" max="14840" width="10.5703125" customWidth="1"/>
    <col min="14841" max="14841" width="24.42578125" bestFit="1" customWidth="1"/>
    <col min="14842" max="14844" width="7" customWidth="1"/>
    <col min="14845" max="14845" width="14" bestFit="1" customWidth="1"/>
    <col min="14846" max="14846" width="34" bestFit="1" customWidth="1"/>
    <col min="15094" max="15094" width="27.85546875" customWidth="1"/>
    <col min="15095" max="15095" width="10.140625" customWidth="1"/>
    <col min="15096" max="15096" width="10.5703125" customWidth="1"/>
    <col min="15097" max="15097" width="24.42578125" bestFit="1" customWidth="1"/>
    <col min="15098" max="15100" width="7" customWidth="1"/>
    <col min="15101" max="15101" width="14" bestFit="1" customWidth="1"/>
    <col min="15102" max="15102" width="34" bestFit="1" customWidth="1"/>
    <col min="15350" max="15350" width="27.85546875" customWidth="1"/>
    <col min="15351" max="15351" width="10.140625" customWidth="1"/>
    <col min="15352" max="15352" width="10.5703125" customWidth="1"/>
    <col min="15353" max="15353" width="24.42578125" bestFit="1" customWidth="1"/>
    <col min="15354" max="15356" width="7" customWidth="1"/>
    <col min="15357" max="15357" width="14" bestFit="1" customWidth="1"/>
    <col min="15358" max="15358" width="34" bestFit="1" customWidth="1"/>
    <col min="15606" max="15606" width="27.85546875" customWidth="1"/>
    <col min="15607" max="15607" width="10.140625" customWidth="1"/>
    <col min="15608" max="15608" width="10.5703125" customWidth="1"/>
    <col min="15609" max="15609" width="24.42578125" bestFit="1" customWidth="1"/>
    <col min="15610" max="15612" width="7" customWidth="1"/>
    <col min="15613" max="15613" width="14" bestFit="1" customWidth="1"/>
    <col min="15614" max="15614" width="34" bestFit="1" customWidth="1"/>
    <col min="15862" max="15862" width="27.85546875" customWidth="1"/>
    <col min="15863" max="15863" width="10.140625" customWidth="1"/>
    <col min="15864" max="15864" width="10.5703125" customWidth="1"/>
    <col min="15865" max="15865" width="24.42578125" bestFit="1" customWidth="1"/>
    <col min="15866" max="15868" width="7" customWidth="1"/>
    <col min="15869" max="15869" width="14" bestFit="1" customWidth="1"/>
    <col min="15870" max="15870" width="34" bestFit="1" customWidth="1"/>
    <col min="16118" max="16118" width="27.85546875" customWidth="1"/>
    <col min="16119" max="16119" width="10.140625" customWidth="1"/>
    <col min="16120" max="16120" width="10.5703125" customWidth="1"/>
    <col min="16121" max="16121" width="24.42578125" bestFit="1" customWidth="1"/>
    <col min="16122" max="16124" width="7" customWidth="1"/>
    <col min="16125" max="16125" width="14" bestFit="1" customWidth="1"/>
    <col min="16126" max="16126" width="34" bestFit="1" customWidth="1"/>
  </cols>
  <sheetData>
    <row r="1" spans="1:8" ht="15.75" x14ac:dyDescent="0.25">
      <c r="A1" s="20" t="s">
        <v>35</v>
      </c>
      <c r="B1" s="20"/>
    </row>
    <row r="2" spans="1:8" x14ac:dyDescent="0.25">
      <c r="A2" s="2" t="s">
        <v>99</v>
      </c>
      <c r="B2" s="2"/>
    </row>
    <row r="3" spans="1:8" x14ac:dyDescent="0.25">
      <c r="A3" s="83" t="s">
        <v>36</v>
      </c>
      <c r="B3" s="46" t="s">
        <v>86</v>
      </c>
      <c r="C3" s="85" t="s">
        <v>37</v>
      </c>
      <c r="D3" s="86"/>
      <c r="E3" s="85" t="s">
        <v>38</v>
      </c>
      <c r="F3" s="86"/>
      <c r="G3" t="s">
        <v>39</v>
      </c>
      <c r="H3" s="22"/>
    </row>
    <row r="4" spans="1:8" x14ac:dyDescent="0.25">
      <c r="A4" s="84"/>
      <c r="B4" s="21" t="s">
        <v>43</v>
      </c>
      <c r="C4" s="21" t="s">
        <v>42</v>
      </c>
      <c r="D4" s="21" t="s">
        <v>43</v>
      </c>
      <c r="E4" s="21" t="s">
        <v>42</v>
      </c>
      <c r="F4" s="21" t="s">
        <v>43</v>
      </c>
      <c r="G4" s="23" t="s">
        <v>44</v>
      </c>
      <c r="H4" s="22"/>
    </row>
    <row r="5" spans="1:8" x14ac:dyDescent="0.25">
      <c r="A5" s="24" t="s">
        <v>62</v>
      </c>
      <c r="B5" s="24"/>
      <c r="C5" s="24">
        <v>12</v>
      </c>
      <c r="D5" s="24">
        <v>193</v>
      </c>
      <c r="E5" s="24">
        <v>1</v>
      </c>
      <c r="F5" s="24">
        <v>33</v>
      </c>
      <c r="G5" s="25">
        <v>239</v>
      </c>
      <c r="H5" s="26"/>
    </row>
    <row r="6" spans="1:8" x14ac:dyDescent="0.25">
      <c r="A6" s="24" t="s">
        <v>63</v>
      </c>
      <c r="B6" s="24"/>
      <c r="C6" s="24">
        <v>2</v>
      </c>
      <c r="D6" s="24">
        <v>109</v>
      </c>
      <c r="E6" s="24">
        <v>1</v>
      </c>
      <c r="F6" s="24">
        <v>20</v>
      </c>
      <c r="G6" s="25">
        <v>131</v>
      </c>
      <c r="H6" s="26"/>
    </row>
    <row r="7" spans="1:8" x14ac:dyDescent="0.25">
      <c r="A7" s="24" t="s">
        <v>66</v>
      </c>
      <c r="B7" s="24"/>
      <c r="C7" s="24"/>
      <c r="D7" s="24">
        <v>45</v>
      </c>
      <c r="E7" s="24"/>
      <c r="F7" s="24"/>
      <c r="G7" s="25">
        <v>45</v>
      </c>
      <c r="H7" s="26"/>
    </row>
    <row r="8" spans="1:8" x14ac:dyDescent="0.25">
      <c r="A8" s="24" t="s">
        <v>67</v>
      </c>
      <c r="B8" s="24"/>
      <c r="C8" s="24">
        <v>1</v>
      </c>
      <c r="D8" s="24">
        <v>44</v>
      </c>
      <c r="E8" s="24"/>
      <c r="F8" s="24"/>
      <c r="G8" s="25">
        <v>45</v>
      </c>
      <c r="H8" s="26"/>
    </row>
    <row r="9" spans="1:8" x14ac:dyDescent="0.25">
      <c r="A9" s="24" t="s">
        <v>64</v>
      </c>
      <c r="B9" s="24"/>
      <c r="C9" s="24">
        <v>5</v>
      </c>
      <c r="D9" s="24">
        <v>225</v>
      </c>
      <c r="E9" s="24"/>
      <c r="F9" s="24">
        <v>10</v>
      </c>
      <c r="G9" s="25">
        <v>239</v>
      </c>
      <c r="H9" s="26"/>
    </row>
    <row r="10" spans="1:8" x14ac:dyDescent="0.25">
      <c r="A10" s="24" t="s">
        <v>69</v>
      </c>
      <c r="B10" s="24"/>
      <c r="C10" s="24"/>
      <c r="D10" s="24">
        <v>25</v>
      </c>
      <c r="E10" s="24"/>
      <c r="F10" s="24">
        <v>3</v>
      </c>
      <c r="G10" s="25">
        <v>28</v>
      </c>
      <c r="H10" s="26"/>
    </row>
    <row r="11" spans="1:8" x14ac:dyDescent="0.25">
      <c r="A11" s="24" t="s">
        <v>68</v>
      </c>
      <c r="B11" s="24"/>
      <c r="C11" s="24">
        <v>2</v>
      </c>
      <c r="D11" s="24">
        <v>50</v>
      </c>
      <c r="E11" s="24"/>
      <c r="F11" s="24">
        <v>36</v>
      </c>
      <c r="G11" s="25">
        <v>88</v>
      </c>
      <c r="H11" s="26"/>
    </row>
    <row r="12" spans="1:8" x14ac:dyDescent="0.25">
      <c r="A12" s="24" t="s">
        <v>70</v>
      </c>
      <c r="B12" s="24"/>
      <c r="C12" s="24"/>
      <c r="D12" s="24">
        <v>26</v>
      </c>
      <c r="E12" s="24"/>
      <c r="F12" s="24">
        <v>3</v>
      </c>
      <c r="G12" s="25">
        <v>29</v>
      </c>
      <c r="H12" s="26"/>
    </row>
    <row r="13" spans="1:8" x14ac:dyDescent="0.25">
      <c r="A13" s="24" t="s">
        <v>60</v>
      </c>
      <c r="B13" s="24"/>
      <c r="C13" s="24">
        <v>95</v>
      </c>
      <c r="D13" s="24">
        <v>52</v>
      </c>
      <c r="E13" s="24"/>
      <c r="F13" s="24">
        <v>138</v>
      </c>
      <c r="G13" s="25">
        <v>284</v>
      </c>
      <c r="H13" s="26"/>
    </row>
    <row r="14" spans="1:8" x14ac:dyDescent="0.25">
      <c r="A14" s="24" t="s">
        <v>65</v>
      </c>
      <c r="B14" s="24">
        <v>1</v>
      </c>
      <c r="C14" s="24">
        <v>1</v>
      </c>
      <c r="D14" s="24">
        <v>127</v>
      </c>
      <c r="E14" s="24"/>
      <c r="F14" s="24">
        <v>9</v>
      </c>
      <c r="G14" s="25">
        <v>138</v>
      </c>
      <c r="H14" s="26"/>
    </row>
    <row r="15" spans="1:8" x14ac:dyDescent="0.25">
      <c r="A15" s="24" t="s">
        <v>72</v>
      </c>
      <c r="B15" s="24"/>
      <c r="C15" s="24">
        <v>2</v>
      </c>
      <c r="D15" s="24">
        <v>76</v>
      </c>
      <c r="E15" s="24"/>
      <c r="F15" s="24">
        <v>4</v>
      </c>
      <c r="G15" s="25">
        <v>82</v>
      </c>
      <c r="H15" s="26"/>
    </row>
    <row r="16" spans="1:8" x14ac:dyDescent="0.25">
      <c r="A16" s="24" t="s">
        <v>87</v>
      </c>
      <c r="B16" s="24"/>
      <c r="C16" s="24"/>
      <c r="D16" s="24">
        <v>2</v>
      </c>
      <c r="E16" s="24"/>
      <c r="F16" s="24">
        <v>13</v>
      </c>
      <c r="G16" s="25">
        <v>15</v>
      </c>
      <c r="H16" s="26"/>
    </row>
    <row r="17" spans="1:8" x14ac:dyDescent="0.25">
      <c r="A17" s="24" t="s">
        <v>88</v>
      </c>
      <c r="B17" s="24"/>
      <c r="C17" s="24"/>
      <c r="D17" s="24">
        <v>7</v>
      </c>
      <c r="E17" s="24"/>
      <c r="F17" s="24"/>
      <c r="G17" s="25">
        <v>7</v>
      </c>
      <c r="H17" s="26"/>
    </row>
    <row r="18" spans="1:8" x14ac:dyDescent="0.25">
      <c r="A18" s="24" t="s">
        <v>89</v>
      </c>
      <c r="B18" s="24"/>
      <c r="C18" s="24">
        <v>10</v>
      </c>
      <c r="D18" s="24">
        <v>315</v>
      </c>
      <c r="E18" s="24"/>
      <c r="F18" s="24">
        <v>48</v>
      </c>
      <c r="G18" s="25">
        <v>373</v>
      </c>
      <c r="H18" s="26"/>
    </row>
    <row r="19" spans="1:8" x14ac:dyDescent="0.25">
      <c r="A19" s="24" t="s">
        <v>74</v>
      </c>
      <c r="B19" s="24"/>
      <c r="C19" s="24">
        <v>3</v>
      </c>
      <c r="D19" s="24">
        <v>43</v>
      </c>
      <c r="E19" s="24"/>
      <c r="F19" s="24">
        <v>2</v>
      </c>
      <c r="G19" s="25">
        <v>48</v>
      </c>
      <c r="H19" s="26"/>
    </row>
    <row r="20" spans="1:8" x14ac:dyDescent="0.25">
      <c r="A20" s="24" t="s">
        <v>75</v>
      </c>
      <c r="B20" s="27"/>
      <c r="C20" s="25"/>
      <c r="D20" s="44">
        <v>34</v>
      </c>
      <c r="E20" s="44"/>
      <c r="F20" s="44">
        <v>50</v>
      </c>
      <c r="G20" s="25">
        <v>84</v>
      </c>
      <c r="H20" s="26"/>
    </row>
    <row r="21" spans="1:8" x14ac:dyDescent="0.25">
      <c r="A21" s="25" t="s">
        <v>44</v>
      </c>
      <c r="B21" s="25">
        <v>1</v>
      </c>
      <c r="C21" s="25">
        <v>133</v>
      </c>
      <c r="D21" s="25">
        <v>1373</v>
      </c>
      <c r="E21" s="25">
        <v>2</v>
      </c>
      <c r="F21" s="25">
        <v>369</v>
      </c>
      <c r="G21" s="25">
        <v>1875</v>
      </c>
    </row>
    <row r="23" spans="1:8" x14ac:dyDescent="0.25">
      <c r="A23" s="21" t="s">
        <v>40</v>
      </c>
      <c r="B23" s="21" t="s">
        <v>41</v>
      </c>
    </row>
    <row r="24" spans="1:8" x14ac:dyDescent="0.25">
      <c r="A24" s="24" t="s">
        <v>43</v>
      </c>
      <c r="B24" s="24" t="s">
        <v>45</v>
      </c>
    </row>
    <row r="25" spans="1:8" x14ac:dyDescent="0.25">
      <c r="A25" s="24" t="s">
        <v>42</v>
      </c>
      <c r="B25" s="24" t="s">
        <v>46</v>
      </c>
    </row>
  </sheetData>
  <mergeCells count="3">
    <mergeCell ref="A3:A4"/>
    <mergeCell ref="C3:D3"/>
    <mergeCell ref="E3:F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3"/>
  <sheetViews>
    <sheetView workbookViewId="0">
      <selection activeCell="K28" sqref="K28"/>
    </sheetView>
  </sheetViews>
  <sheetFormatPr defaultRowHeight="15" x14ac:dyDescent="0.25"/>
  <cols>
    <col min="1" max="1" width="12.7109375" customWidth="1"/>
    <col min="3" max="3" width="15" customWidth="1"/>
    <col min="4" max="4" width="19.7109375" customWidth="1"/>
    <col min="5" max="5" width="19.5703125" customWidth="1"/>
    <col min="6" max="6" width="19.7109375" customWidth="1"/>
    <col min="7" max="7" width="18.7109375" customWidth="1"/>
    <col min="8" max="8" width="18.85546875" customWidth="1"/>
    <col min="9" max="9" width="17.5703125" customWidth="1"/>
    <col min="10" max="11" width="18.42578125" customWidth="1"/>
    <col min="12" max="12" width="3.85546875" customWidth="1"/>
    <col min="13" max="13" width="6.7109375" customWidth="1"/>
    <col min="14" max="14" width="3.5703125" bestFit="1" customWidth="1"/>
    <col min="260" max="260" width="12.7109375" customWidth="1"/>
    <col min="262" max="262" width="18.5703125" customWidth="1"/>
    <col min="263" max="263" width="14.5703125" customWidth="1"/>
    <col min="264" max="264" width="14.5703125" bestFit="1" customWidth="1"/>
    <col min="265" max="265" width="14.28515625" customWidth="1"/>
    <col min="266" max="266" width="14.140625" customWidth="1"/>
    <col min="267" max="267" width="16.42578125" customWidth="1"/>
    <col min="268" max="269" width="15.85546875" customWidth="1"/>
    <col min="270" max="270" width="3.5703125" bestFit="1" customWidth="1"/>
    <col min="516" max="516" width="12.7109375" customWidth="1"/>
    <col min="518" max="518" width="18.5703125" customWidth="1"/>
    <col min="519" max="519" width="14.5703125" customWidth="1"/>
    <col min="520" max="520" width="14.5703125" bestFit="1" customWidth="1"/>
    <col min="521" max="521" width="14.28515625" customWidth="1"/>
    <col min="522" max="522" width="14.140625" customWidth="1"/>
    <col min="523" max="523" width="16.42578125" customWidth="1"/>
    <col min="524" max="525" width="15.85546875" customWidth="1"/>
    <col min="526" max="526" width="3.5703125" bestFit="1" customWidth="1"/>
    <col min="772" max="772" width="12.7109375" customWidth="1"/>
    <col min="774" max="774" width="18.5703125" customWidth="1"/>
    <col min="775" max="775" width="14.5703125" customWidth="1"/>
    <col min="776" max="776" width="14.5703125" bestFit="1" customWidth="1"/>
    <col min="777" max="777" width="14.28515625" customWidth="1"/>
    <col min="778" max="778" width="14.140625" customWidth="1"/>
    <col min="779" max="779" width="16.42578125" customWidth="1"/>
    <col min="780" max="781" width="15.85546875" customWidth="1"/>
    <col min="782" max="782" width="3.5703125" bestFit="1" customWidth="1"/>
    <col min="1028" max="1028" width="12.7109375" customWidth="1"/>
    <col min="1030" max="1030" width="18.5703125" customWidth="1"/>
    <col min="1031" max="1031" width="14.5703125" customWidth="1"/>
    <col min="1032" max="1032" width="14.5703125" bestFit="1" customWidth="1"/>
    <col min="1033" max="1033" width="14.28515625" customWidth="1"/>
    <col min="1034" max="1034" width="14.140625" customWidth="1"/>
    <col min="1035" max="1035" width="16.42578125" customWidth="1"/>
    <col min="1036" max="1037" width="15.85546875" customWidth="1"/>
    <col min="1038" max="1038" width="3.5703125" bestFit="1" customWidth="1"/>
    <col min="1284" max="1284" width="12.7109375" customWidth="1"/>
    <col min="1286" max="1286" width="18.5703125" customWidth="1"/>
    <col min="1287" max="1287" width="14.5703125" customWidth="1"/>
    <col min="1288" max="1288" width="14.5703125" bestFit="1" customWidth="1"/>
    <col min="1289" max="1289" width="14.28515625" customWidth="1"/>
    <col min="1290" max="1290" width="14.140625" customWidth="1"/>
    <col min="1291" max="1291" width="16.42578125" customWidth="1"/>
    <col min="1292" max="1293" width="15.85546875" customWidth="1"/>
    <col min="1294" max="1294" width="3.5703125" bestFit="1" customWidth="1"/>
    <col min="1540" max="1540" width="12.7109375" customWidth="1"/>
    <col min="1542" max="1542" width="18.5703125" customWidth="1"/>
    <col min="1543" max="1543" width="14.5703125" customWidth="1"/>
    <col min="1544" max="1544" width="14.5703125" bestFit="1" customWidth="1"/>
    <col min="1545" max="1545" width="14.28515625" customWidth="1"/>
    <col min="1546" max="1546" width="14.140625" customWidth="1"/>
    <col min="1547" max="1547" width="16.42578125" customWidth="1"/>
    <col min="1548" max="1549" width="15.85546875" customWidth="1"/>
    <col min="1550" max="1550" width="3.5703125" bestFit="1" customWidth="1"/>
    <col min="1796" max="1796" width="12.7109375" customWidth="1"/>
    <col min="1798" max="1798" width="18.5703125" customWidth="1"/>
    <col min="1799" max="1799" width="14.5703125" customWidth="1"/>
    <col min="1800" max="1800" width="14.5703125" bestFit="1" customWidth="1"/>
    <col min="1801" max="1801" width="14.28515625" customWidth="1"/>
    <col min="1802" max="1802" width="14.140625" customWidth="1"/>
    <col min="1803" max="1803" width="16.42578125" customWidth="1"/>
    <col min="1804" max="1805" width="15.85546875" customWidth="1"/>
    <col min="1806" max="1806" width="3.5703125" bestFit="1" customWidth="1"/>
    <col min="2052" max="2052" width="12.7109375" customWidth="1"/>
    <col min="2054" max="2054" width="18.5703125" customWidth="1"/>
    <col min="2055" max="2055" width="14.5703125" customWidth="1"/>
    <col min="2056" max="2056" width="14.5703125" bestFit="1" customWidth="1"/>
    <col min="2057" max="2057" width="14.28515625" customWidth="1"/>
    <col min="2058" max="2058" width="14.140625" customWidth="1"/>
    <col min="2059" max="2059" width="16.42578125" customWidth="1"/>
    <col min="2060" max="2061" width="15.85546875" customWidth="1"/>
    <col min="2062" max="2062" width="3.5703125" bestFit="1" customWidth="1"/>
    <col min="2308" max="2308" width="12.7109375" customWidth="1"/>
    <col min="2310" max="2310" width="18.5703125" customWidth="1"/>
    <col min="2311" max="2311" width="14.5703125" customWidth="1"/>
    <col min="2312" max="2312" width="14.5703125" bestFit="1" customWidth="1"/>
    <col min="2313" max="2313" width="14.28515625" customWidth="1"/>
    <col min="2314" max="2314" width="14.140625" customWidth="1"/>
    <col min="2315" max="2315" width="16.42578125" customWidth="1"/>
    <col min="2316" max="2317" width="15.85546875" customWidth="1"/>
    <col min="2318" max="2318" width="3.5703125" bestFit="1" customWidth="1"/>
    <col min="2564" max="2564" width="12.7109375" customWidth="1"/>
    <col min="2566" max="2566" width="18.5703125" customWidth="1"/>
    <col min="2567" max="2567" width="14.5703125" customWidth="1"/>
    <col min="2568" max="2568" width="14.5703125" bestFit="1" customWidth="1"/>
    <col min="2569" max="2569" width="14.28515625" customWidth="1"/>
    <col min="2570" max="2570" width="14.140625" customWidth="1"/>
    <col min="2571" max="2571" width="16.42578125" customWidth="1"/>
    <col min="2572" max="2573" width="15.85546875" customWidth="1"/>
    <col min="2574" max="2574" width="3.5703125" bestFit="1" customWidth="1"/>
    <col min="2820" max="2820" width="12.7109375" customWidth="1"/>
    <col min="2822" max="2822" width="18.5703125" customWidth="1"/>
    <col min="2823" max="2823" width="14.5703125" customWidth="1"/>
    <col min="2824" max="2824" width="14.5703125" bestFit="1" customWidth="1"/>
    <col min="2825" max="2825" width="14.28515625" customWidth="1"/>
    <col min="2826" max="2826" width="14.140625" customWidth="1"/>
    <col min="2827" max="2827" width="16.42578125" customWidth="1"/>
    <col min="2828" max="2829" width="15.85546875" customWidth="1"/>
    <col min="2830" max="2830" width="3.5703125" bestFit="1" customWidth="1"/>
    <col min="3076" max="3076" width="12.7109375" customWidth="1"/>
    <col min="3078" max="3078" width="18.5703125" customWidth="1"/>
    <col min="3079" max="3079" width="14.5703125" customWidth="1"/>
    <col min="3080" max="3080" width="14.5703125" bestFit="1" customWidth="1"/>
    <col min="3081" max="3081" width="14.28515625" customWidth="1"/>
    <col min="3082" max="3082" width="14.140625" customWidth="1"/>
    <col min="3083" max="3083" width="16.42578125" customWidth="1"/>
    <col min="3084" max="3085" width="15.85546875" customWidth="1"/>
    <col min="3086" max="3086" width="3.5703125" bestFit="1" customWidth="1"/>
    <col min="3332" max="3332" width="12.7109375" customWidth="1"/>
    <col min="3334" max="3334" width="18.5703125" customWidth="1"/>
    <col min="3335" max="3335" width="14.5703125" customWidth="1"/>
    <col min="3336" max="3336" width="14.5703125" bestFit="1" customWidth="1"/>
    <col min="3337" max="3337" width="14.28515625" customWidth="1"/>
    <col min="3338" max="3338" width="14.140625" customWidth="1"/>
    <col min="3339" max="3339" width="16.42578125" customWidth="1"/>
    <col min="3340" max="3341" width="15.85546875" customWidth="1"/>
    <col min="3342" max="3342" width="3.5703125" bestFit="1" customWidth="1"/>
    <col min="3588" max="3588" width="12.7109375" customWidth="1"/>
    <col min="3590" max="3590" width="18.5703125" customWidth="1"/>
    <col min="3591" max="3591" width="14.5703125" customWidth="1"/>
    <col min="3592" max="3592" width="14.5703125" bestFit="1" customWidth="1"/>
    <col min="3593" max="3593" width="14.28515625" customWidth="1"/>
    <col min="3594" max="3594" width="14.140625" customWidth="1"/>
    <col min="3595" max="3595" width="16.42578125" customWidth="1"/>
    <col min="3596" max="3597" width="15.85546875" customWidth="1"/>
    <col min="3598" max="3598" width="3.5703125" bestFit="1" customWidth="1"/>
    <col min="3844" max="3844" width="12.7109375" customWidth="1"/>
    <col min="3846" max="3846" width="18.5703125" customWidth="1"/>
    <col min="3847" max="3847" width="14.5703125" customWidth="1"/>
    <col min="3848" max="3848" width="14.5703125" bestFit="1" customWidth="1"/>
    <col min="3849" max="3849" width="14.28515625" customWidth="1"/>
    <col min="3850" max="3850" width="14.140625" customWidth="1"/>
    <col min="3851" max="3851" width="16.42578125" customWidth="1"/>
    <col min="3852" max="3853" width="15.85546875" customWidth="1"/>
    <col min="3854" max="3854" width="3.5703125" bestFit="1" customWidth="1"/>
    <col min="4100" max="4100" width="12.7109375" customWidth="1"/>
    <col min="4102" max="4102" width="18.5703125" customWidth="1"/>
    <col min="4103" max="4103" width="14.5703125" customWidth="1"/>
    <col min="4104" max="4104" width="14.5703125" bestFit="1" customWidth="1"/>
    <col min="4105" max="4105" width="14.28515625" customWidth="1"/>
    <col min="4106" max="4106" width="14.140625" customWidth="1"/>
    <col min="4107" max="4107" width="16.42578125" customWidth="1"/>
    <col min="4108" max="4109" width="15.85546875" customWidth="1"/>
    <col min="4110" max="4110" width="3.5703125" bestFit="1" customWidth="1"/>
    <col min="4356" max="4356" width="12.7109375" customWidth="1"/>
    <col min="4358" max="4358" width="18.5703125" customWidth="1"/>
    <col min="4359" max="4359" width="14.5703125" customWidth="1"/>
    <col min="4360" max="4360" width="14.5703125" bestFit="1" customWidth="1"/>
    <col min="4361" max="4361" width="14.28515625" customWidth="1"/>
    <col min="4362" max="4362" width="14.140625" customWidth="1"/>
    <col min="4363" max="4363" width="16.42578125" customWidth="1"/>
    <col min="4364" max="4365" width="15.85546875" customWidth="1"/>
    <col min="4366" max="4366" width="3.5703125" bestFit="1" customWidth="1"/>
    <col min="4612" max="4612" width="12.7109375" customWidth="1"/>
    <col min="4614" max="4614" width="18.5703125" customWidth="1"/>
    <col min="4615" max="4615" width="14.5703125" customWidth="1"/>
    <col min="4616" max="4616" width="14.5703125" bestFit="1" customWidth="1"/>
    <col min="4617" max="4617" width="14.28515625" customWidth="1"/>
    <col min="4618" max="4618" width="14.140625" customWidth="1"/>
    <col min="4619" max="4619" width="16.42578125" customWidth="1"/>
    <col min="4620" max="4621" width="15.85546875" customWidth="1"/>
    <col min="4622" max="4622" width="3.5703125" bestFit="1" customWidth="1"/>
    <col min="4868" max="4868" width="12.7109375" customWidth="1"/>
    <col min="4870" max="4870" width="18.5703125" customWidth="1"/>
    <col min="4871" max="4871" width="14.5703125" customWidth="1"/>
    <col min="4872" max="4872" width="14.5703125" bestFit="1" customWidth="1"/>
    <col min="4873" max="4873" width="14.28515625" customWidth="1"/>
    <col min="4874" max="4874" width="14.140625" customWidth="1"/>
    <col min="4875" max="4875" width="16.42578125" customWidth="1"/>
    <col min="4876" max="4877" width="15.85546875" customWidth="1"/>
    <col min="4878" max="4878" width="3.5703125" bestFit="1" customWidth="1"/>
    <col min="5124" max="5124" width="12.7109375" customWidth="1"/>
    <col min="5126" max="5126" width="18.5703125" customWidth="1"/>
    <col min="5127" max="5127" width="14.5703125" customWidth="1"/>
    <col min="5128" max="5128" width="14.5703125" bestFit="1" customWidth="1"/>
    <col min="5129" max="5129" width="14.28515625" customWidth="1"/>
    <col min="5130" max="5130" width="14.140625" customWidth="1"/>
    <col min="5131" max="5131" width="16.42578125" customWidth="1"/>
    <col min="5132" max="5133" width="15.85546875" customWidth="1"/>
    <col min="5134" max="5134" width="3.5703125" bestFit="1" customWidth="1"/>
    <col min="5380" max="5380" width="12.7109375" customWidth="1"/>
    <col min="5382" max="5382" width="18.5703125" customWidth="1"/>
    <col min="5383" max="5383" width="14.5703125" customWidth="1"/>
    <col min="5384" max="5384" width="14.5703125" bestFit="1" customWidth="1"/>
    <col min="5385" max="5385" width="14.28515625" customWidth="1"/>
    <col min="5386" max="5386" width="14.140625" customWidth="1"/>
    <col min="5387" max="5387" width="16.42578125" customWidth="1"/>
    <col min="5388" max="5389" width="15.85546875" customWidth="1"/>
    <col min="5390" max="5390" width="3.5703125" bestFit="1" customWidth="1"/>
    <col min="5636" max="5636" width="12.7109375" customWidth="1"/>
    <col min="5638" max="5638" width="18.5703125" customWidth="1"/>
    <col min="5639" max="5639" width="14.5703125" customWidth="1"/>
    <col min="5640" max="5640" width="14.5703125" bestFit="1" customWidth="1"/>
    <col min="5641" max="5641" width="14.28515625" customWidth="1"/>
    <col min="5642" max="5642" width="14.140625" customWidth="1"/>
    <col min="5643" max="5643" width="16.42578125" customWidth="1"/>
    <col min="5644" max="5645" width="15.85546875" customWidth="1"/>
    <col min="5646" max="5646" width="3.5703125" bestFit="1" customWidth="1"/>
    <col min="5892" max="5892" width="12.7109375" customWidth="1"/>
    <col min="5894" max="5894" width="18.5703125" customWidth="1"/>
    <col min="5895" max="5895" width="14.5703125" customWidth="1"/>
    <col min="5896" max="5896" width="14.5703125" bestFit="1" customWidth="1"/>
    <col min="5897" max="5897" width="14.28515625" customWidth="1"/>
    <col min="5898" max="5898" width="14.140625" customWidth="1"/>
    <col min="5899" max="5899" width="16.42578125" customWidth="1"/>
    <col min="5900" max="5901" width="15.85546875" customWidth="1"/>
    <col min="5902" max="5902" width="3.5703125" bestFit="1" customWidth="1"/>
    <col min="6148" max="6148" width="12.7109375" customWidth="1"/>
    <col min="6150" max="6150" width="18.5703125" customWidth="1"/>
    <col min="6151" max="6151" width="14.5703125" customWidth="1"/>
    <col min="6152" max="6152" width="14.5703125" bestFit="1" customWidth="1"/>
    <col min="6153" max="6153" width="14.28515625" customWidth="1"/>
    <col min="6154" max="6154" width="14.140625" customWidth="1"/>
    <col min="6155" max="6155" width="16.42578125" customWidth="1"/>
    <col min="6156" max="6157" width="15.85546875" customWidth="1"/>
    <col min="6158" max="6158" width="3.5703125" bestFit="1" customWidth="1"/>
    <col min="6404" max="6404" width="12.7109375" customWidth="1"/>
    <col min="6406" max="6406" width="18.5703125" customWidth="1"/>
    <col min="6407" max="6407" width="14.5703125" customWidth="1"/>
    <col min="6408" max="6408" width="14.5703125" bestFit="1" customWidth="1"/>
    <col min="6409" max="6409" width="14.28515625" customWidth="1"/>
    <col min="6410" max="6410" width="14.140625" customWidth="1"/>
    <col min="6411" max="6411" width="16.42578125" customWidth="1"/>
    <col min="6412" max="6413" width="15.85546875" customWidth="1"/>
    <col min="6414" max="6414" width="3.5703125" bestFit="1" customWidth="1"/>
    <col min="6660" max="6660" width="12.7109375" customWidth="1"/>
    <col min="6662" max="6662" width="18.5703125" customWidth="1"/>
    <col min="6663" max="6663" width="14.5703125" customWidth="1"/>
    <col min="6664" max="6664" width="14.5703125" bestFit="1" customWidth="1"/>
    <col min="6665" max="6665" width="14.28515625" customWidth="1"/>
    <col min="6666" max="6666" width="14.140625" customWidth="1"/>
    <col min="6667" max="6667" width="16.42578125" customWidth="1"/>
    <col min="6668" max="6669" width="15.85546875" customWidth="1"/>
    <col min="6670" max="6670" width="3.5703125" bestFit="1" customWidth="1"/>
    <col min="6916" max="6916" width="12.7109375" customWidth="1"/>
    <col min="6918" max="6918" width="18.5703125" customWidth="1"/>
    <col min="6919" max="6919" width="14.5703125" customWidth="1"/>
    <col min="6920" max="6920" width="14.5703125" bestFit="1" customWidth="1"/>
    <col min="6921" max="6921" width="14.28515625" customWidth="1"/>
    <col min="6922" max="6922" width="14.140625" customWidth="1"/>
    <col min="6923" max="6923" width="16.42578125" customWidth="1"/>
    <col min="6924" max="6925" width="15.85546875" customWidth="1"/>
    <col min="6926" max="6926" width="3.5703125" bestFit="1" customWidth="1"/>
    <col min="7172" max="7172" width="12.7109375" customWidth="1"/>
    <col min="7174" max="7174" width="18.5703125" customWidth="1"/>
    <col min="7175" max="7175" width="14.5703125" customWidth="1"/>
    <col min="7176" max="7176" width="14.5703125" bestFit="1" customWidth="1"/>
    <col min="7177" max="7177" width="14.28515625" customWidth="1"/>
    <col min="7178" max="7178" width="14.140625" customWidth="1"/>
    <col min="7179" max="7179" width="16.42578125" customWidth="1"/>
    <col min="7180" max="7181" width="15.85546875" customWidth="1"/>
    <col min="7182" max="7182" width="3.5703125" bestFit="1" customWidth="1"/>
    <col min="7428" max="7428" width="12.7109375" customWidth="1"/>
    <col min="7430" max="7430" width="18.5703125" customWidth="1"/>
    <col min="7431" max="7431" width="14.5703125" customWidth="1"/>
    <col min="7432" max="7432" width="14.5703125" bestFit="1" customWidth="1"/>
    <col min="7433" max="7433" width="14.28515625" customWidth="1"/>
    <col min="7434" max="7434" width="14.140625" customWidth="1"/>
    <col min="7435" max="7435" width="16.42578125" customWidth="1"/>
    <col min="7436" max="7437" width="15.85546875" customWidth="1"/>
    <col min="7438" max="7438" width="3.5703125" bestFit="1" customWidth="1"/>
    <col min="7684" max="7684" width="12.7109375" customWidth="1"/>
    <col min="7686" max="7686" width="18.5703125" customWidth="1"/>
    <col min="7687" max="7687" width="14.5703125" customWidth="1"/>
    <col min="7688" max="7688" width="14.5703125" bestFit="1" customWidth="1"/>
    <col min="7689" max="7689" width="14.28515625" customWidth="1"/>
    <col min="7690" max="7690" width="14.140625" customWidth="1"/>
    <col min="7691" max="7691" width="16.42578125" customWidth="1"/>
    <col min="7692" max="7693" width="15.85546875" customWidth="1"/>
    <col min="7694" max="7694" width="3.5703125" bestFit="1" customWidth="1"/>
    <col min="7940" max="7940" width="12.7109375" customWidth="1"/>
    <col min="7942" max="7942" width="18.5703125" customWidth="1"/>
    <col min="7943" max="7943" width="14.5703125" customWidth="1"/>
    <col min="7944" max="7944" width="14.5703125" bestFit="1" customWidth="1"/>
    <col min="7945" max="7945" width="14.28515625" customWidth="1"/>
    <col min="7946" max="7946" width="14.140625" customWidth="1"/>
    <col min="7947" max="7947" width="16.42578125" customWidth="1"/>
    <col min="7948" max="7949" width="15.85546875" customWidth="1"/>
    <col min="7950" max="7950" width="3.5703125" bestFit="1" customWidth="1"/>
    <col min="8196" max="8196" width="12.7109375" customWidth="1"/>
    <col min="8198" max="8198" width="18.5703125" customWidth="1"/>
    <col min="8199" max="8199" width="14.5703125" customWidth="1"/>
    <col min="8200" max="8200" width="14.5703125" bestFit="1" customWidth="1"/>
    <col min="8201" max="8201" width="14.28515625" customWidth="1"/>
    <col min="8202" max="8202" width="14.140625" customWidth="1"/>
    <col min="8203" max="8203" width="16.42578125" customWidth="1"/>
    <col min="8204" max="8205" width="15.85546875" customWidth="1"/>
    <col min="8206" max="8206" width="3.5703125" bestFit="1" customWidth="1"/>
    <col min="8452" max="8452" width="12.7109375" customWidth="1"/>
    <col min="8454" max="8454" width="18.5703125" customWidth="1"/>
    <col min="8455" max="8455" width="14.5703125" customWidth="1"/>
    <col min="8456" max="8456" width="14.5703125" bestFit="1" customWidth="1"/>
    <col min="8457" max="8457" width="14.28515625" customWidth="1"/>
    <col min="8458" max="8458" width="14.140625" customWidth="1"/>
    <col min="8459" max="8459" width="16.42578125" customWidth="1"/>
    <col min="8460" max="8461" width="15.85546875" customWidth="1"/>
    <col min="8462" max="8462" width="3.5703125" bestFit="1" customWidth="1"/>
    <col min="8708" max="8708" width="12.7109375" customWidth="1"/>
    <col min="8710" max="8710" width="18.5703125" customWidth="1"/>
    <col min="8711" max="8711" width="14.5703125" customWidth="1"/>
    <col min="8712" max="8712" width="14.5703125" bestFit="1" customWidth="1"/>
    <col min="8713" max="8713" width="14.28515625" customWidth="1"/>
    <col min="8714" max="8714" width="14.140625" customWidth="1"/>
    <col min="8715" max="8715" width="16.42578125" customWidth="1"/>
    <col min="8716" max="8717" width="15.85546875" customWidth="1"/>
    <col min="8718" max="8718" width="3.5703125" bestFit="1" customWidth="1"/>
    <col min="8964" max="8964" width="12.7109375" customWidth="1"/>
    <col min="8966" max="8966" width="18.5703125" customWidth="1"/>
    <col min="8967" max="8967" width="14.5703125" customWidth="1"/>
    <col min="8968" max="8968" width="14.5703125" bestFit="1" customWidth="1"/>
    <col min="8969" max="8969" width="14.28515625" customWidth="1"/>
    <col min="8970" max="8970" width="14.140625" customWidth="1"/>
    <col min="8971" max="8971" width="16.42578125" customWidth="1"/>
    <col min="8972" max="8973" width="15.85546875" customWidth="1"/>
    <col min="8974" max="8974" width="3.5703125" bestFit="1" customWidth="1"/>
    <col min="9220" max="9220" width="12.7109375" customWidth="1"/>
    <col min="9222" max="9222" width="18.5703125" customWidth="1"/>
    <col min="9223" max="9223" width="14.5703125" customWidth="1"/>
    <col min="9224" max="9224" width="14.5703125" bestFit="1" customWidth="1"/>
    <col min="9225" max="9225" width="14.28515625" customWidth="1"/>
    <col min="9226" max="9226" width="14.140625" customWidth="1"/>
    <col min="9227" max="9227" width="16.42578125" customWidth="1"/>
    <col min="9228" max="9229" width="15.85546875" customWidth="1"/>
    <col min="9230" max="9230" width="3.5703125" bestFit="1" customWidth="1"/>
    <col min="9476" max="9476" width="12.7109375" customWidth="1"/>
    <col min="9478" max="9478" width="18.5703125" customWidth="1"/>
    <col min="9479" max="9479" width="14.5703125" customWidth="1"/>
    <col min="9480" max="9480" width="14.5703125" bestFit="1" customWidth="1"/>
    <col min="9481" max="9481" width="14.28515625" customWidth="1"/>
    <col min="9482" max="9482" width="14.140625" customWidth="1"/>
    <col min="9483" max="9483" width="16.42578125" customWidth="1"/>
    <col min="9484" max="9485" width="15.85546875" customWidth="1"/>
    <col min="9486" max="9486" width="3.5703125" bestFit="1" customWidth="1"/>
    <col min="9732" max="9732" width="12.7109375" customWidth="1"/>
    <col min="9734" max="9734" width="18.5703125" customWidth="1"/>
    <col min="9735" max="9735" width="14.5703125" customWidth="1"/>
    <col min="9736" max="9736" width="14.5703125" bestFit="1" customWidth="1"/>
    <col min="9737" max="9737" width="14.28515625" customWidth="1"/>
    <col min="9738" max="9738" width="14.140625" customWidth="1"/>
    <col min="9739" max="9739" width="16.42578125" customWidth="1"/>
    <col min="9740" max="9741" width="15.85546875" customWidth="1"/>
    <col min="9742" max="9742" width="3.5703125" bestFit="1" customWidth="1"/>
    <col min="9988" max="9988" width="12.7109375" customWidth="1"/>
    <col min="9990" max="9990" width="18.5703125" customWidth="1"/>
    <col min="9991" max="9991" width="14.5703125" customWidth="1"/>
    <col min="9992" max="9992" width="14.5703125" bestFit="1" customWidth="1"/>
    <col min="9993" max="9993" width="14.28515625" customWidth="1"/>
    <col min="9994" max="9994" width="14.140625" customWidth="1"/>
    <col min="9995" max="9995" width="16.42578125" customWidth="1"/>
    <col min="9996" max="9997" width="15.85546875" customWidth="1"/>
    <col min="9998" max="9998" width="3.5703125" bestFit="1" customWidth="1"/>
    <col min="10244" max="10244" width="12.7109375" customWidth="1"/>
    <col min="10246" max="10246" width="18.5703125" customWidth="1"/>
    <col min="10247" max="10247" width="14.5703125" customWidth="1"/>
    <col min="10248" max="10248" width="14.5703125" bestFit="1" customWidth="1"/>
    <col min="10249" max="10249" width="14.28515625" customWidth="1"/>
    <col min="10250" max="10250" width="14.140625" customWidth="1"/>
    <col min="10251" max="10251" width="16.42578125" customWidth="1"/>
    <col min="10252" max="10253" width="15.85546875" customWidth="1"/>
    <col min="10254" max="10254" width="3.5703125" bestFit="1" customWidth="1"/>
    <col min="10500" max="10500" width="12.7109375" customWidth="1"/>
    <col min="10502" max="10502" width="18.5703125" customWidth="1"/>
    <col min="10503" max="10503" width="14.5703125" customWidth="1"/>
    <col min="10504" max="10504" width="14.5703125" bestFit="1" customWidth="1"/>
    <col min="10505" max="10505" width="14.28515625" customWidth="1"/>
    <col min="10506" max="10506" width="14.140625" customWidth="1"/>
    <col min="10507" max="10507" width="16.42578125" customWidth="1"/>
    <col min="10508" max="10509" width="15.85546875" customWidth="1"/>
    <col min="10510" max="10510" width="3.5703125" bestFit="1" customWidth="1"/>
    <col min="10756" max="10756" width="12.7109375" customWidth="1"/>
    <col min="10758" max="10758" width="18.5703125" customWidth="1"/>
    <col min="10759" max="10759" width="14.5703125" customWidth="1"/>
    <col min="10760" max="10760" width="14.5703125" bestFit="1" customWidth="1"/>
    <col min="10761" max="10761" width="14.28515625" customWidth="1"/>
    <col min="10762" max="10762" width="14.140625" customWidth="1"/>
    <col min="10763" max="10763" width="16.42578125" customWidth="1"/>
    <col min="10764" max="10765" width="15.85546875" customWidth="1"/>
    <col min="10766" max="10766" width="3.5703125" bestFit="1" customWidth="1"/>
    <col min="11012" max="11012" width="12.7109375" customWidth="1"/>
    <col min="11014" max="11014" width="18.5703125" customWidth="1"/>
    <col min="11015" max="11015" width="14.5703125" customWidth="1"/>
    <col min="11016" max="11016" width="14.5703125" bestFit="1" customWidth="1"/>
    <col min="11017" max="11017" width="14.28515625" customWidth="1"/>
    <col min="11018" max="11018" width="14.140625" customWidth="1"/>
    <col min="11019" max="11019" width="16.42578125" customWidth="1"/>
    <col min="11020" max="11021" width="15.85546875" customWidth="1"/>
    <col min="11022" max="11022" width="3.5703125" bestFit="1" customWidth="1"/>
    <col min="11268" max="11268" width="12.7109375" customWidth="1"/>
    <col min="11270" max="11270" width="18.5703125" customWidth="1"/>
    <col min="11271" max="11271" width="14.5703125" customWidth="1"/>
    <col min="11272" max="11272" width="14.5703125" bestFit="1" customWidth="1"/>
    <col min="11273" max="11273" width="14.28515625" customWidth="1"/>
    <col min="11274" max="11274" width="14.140625" customWidth="1"/>
    <col min="11275" max="11275" width="16.42578125" customWidth="1"/>
    <col min="11276" max="11277" width="15.85546875" customWidth="1"/>
    <col min="11278" max="11278" width="3.5703125" bestFit="1" customWidth="1"/>
    <col min="11524" max="11524" width="12.7109375" customWidth="1"/>
    <col min="11526" max="11526" width="18.5703125" customWidth="1"/>
    <col min="11527" max="11527" width="14.5703125" customWidth="1"/>
    <col min="11528" max="11528" width="14.5703125" bestFit="1" customWidth="1"/>
    <col min="11529" max="11529" width="14.28515625" customWidth="1"/>
    <col min="11530" max="11530" width="14.140625" customWidth="1"/>
    <col min="11531" max="11531" width="16.42578125" customWidth="1"/>
    <col min="11532" max="11533" width="15.85546875" customWidth="1"/>
    <col min="11534" max="11534" width="3.5703125" bestFit="1" customWidth="1"/>
    <col min="11780" max="11780" width="12.7109375" customWidth="1"/>
    <col min="11782" max="11782" width="18.5703125" customWidth="1"/>
    <col min="11783" max="11783" width="14.5703125" customWidth="1"/>
    <col min="11784" max="11784" width="14.5703125" bestFit="1" customWidth="1"/>
    <col min="11785" max="11785" width="14.28515625" customWidth="1"/>
    <col min="11786" max="11786" width="14.140625" customWidth="1"/>
    <col min="11787" max="11787" width="16.42578125" customWidth="1"/>
    <col min="11788" max="11789" width="15.85546875" customWidth="1"/>
    <col min="11790" max="11790" width="3.5703125" bestFit="1" customWidth="1"/>
    <col min="12036" max="12036" width="12.7109375" customWidth="1"/>
    <col min="12038" max="12038" width="18.5703125" customWidth="1"/>
    <col min="12039" max="12039" width="14.5703125" customWidth="1"/>
    <col min="12040" max="12040" width="14.5703125" bestFit="1" customWidth="1"/>
    <col min="12041" max="12041" width="14.28515625" customWidth="1"/>
    <col min="12042" max="12042" width="14.140625" customWidth="1"/>
    <col min="12043" max="12043" width="16.42578125" customWidth="1"/>
    <col min="12044" max="12045" width="15.85546875" customWidth="1"/>
    <col min="12046" max="12046" width="3.5703125" bestFit="1" customWidth="1"/>
    <col min="12292" max="12292" width="12.7109375" customWidth="1"/>
    <col min="12294" max="12294" width="18.5703125" customWidth="1"/>
    <col min="12295" max="12295" width="14.5703125" customWidth="1"/>
    <col min="12296" max="12296" width="14.5703125" bestFit="1" customWidth="1"/>
    <col min="12297" max="12297" width="14.28515625" customWidth="1"/>
    <col min="12298" max="12298" width="14.140625" customWidth="1"/>
    <col min="12299" max="12299" width="16.42578125" customWidth="1"/>
    <col min="12300" max="12301" width="15.85546875" customWidth="1"/>
    <col min="12302" max="12302" width="3.5703125" bestFit="1" customWidth="1"/>
    <col min="12548" max="12548" width="12.7109375" customWidth="1"/>
    <col min="12550" max="12550" width="18.5703125" customWidth="1"/>
    <col min="12551" max="12551" width="14.5703125" customWidth="1"/>
    <col min="12552" max="12552" width="14.5703125" bestFit="1" customWidth="1"/>
    <col min="12553" max="12553" width="14.28515625" customWidth="1"/>
    <col min="12554" max="12554" width="14.140625" customWidth="1"/>
    <col min="12555" max="12555" width="16.42578125" customWidth="1"/>
    <col min="12556" max="12557" width="15.85546875" customWidth="1"/>
    <col min="12558" max="12558" width="3.5703125" bestFit="1" customWidth="1"/>
    <col min="12804" max="12804" width="12.7109375" customWidth="1"/>
    <col min="12806" max="12806" width="18.5703125" customWidth="1"/>
    <col min="12807" max="12807" width="14.5703125" customWidth="1"/>
    <col min="12808" max="12808" width="14.5703125" bestFit="1" customWidth="1"/>
    <col min="12809" max="12809" width="14.28515625" customWidth="1"/>
    <col min="12810" max="12810" width="14.140625" customWidth="1"/>
    <col min="12811" max="12811" width="16.42578125" customWidth="1"/>
    <col min="12812" max="12813" width="15.85546875" customWidth="1"/>
    <col min="12814" max="12814" width="3.5703125" bestFit="1" customWidth="1"/>
    <col min="13060" max="13060" width="12.7109375" customWidth="1"/>
    <col min="13062" max="13062" width="18.5703125" customWidth="1"/>
    <col min="13063" max="13063" width="14.5703125" customWidth="1"/>
    <col min="13064" max="13064" width="14.5703125" bestFit="1" customWidth="1"/>
    <col min="13065" max="13065" width="14.28515625" customWidth="1"/>
    <col min="13066" max="13066" width="14.140625" customWidth="1"/>
    <col min="13067" max="13067" width="16.42578125" customWidth="1"/>
    <col min="13068" max="13069" width="15.85546875" customWidth="1"/>
    <col min="13070" max="13070" width="3.5703125" bestFit="1" customWidth="1"/>
    <col min="13316" max="13316" width="12.7109375" customWidth="1"/>
    <col min="13318" max="13318" width="18.5703125" customWidth="1"/>
    <col min="13319" max="13319" width="14.5703125" customWidth="1"/>
    <col min="13320" max="13320" width="14.5703125" bestFit="1" customWidth="1"/>
    <col min="13321" max="13321" width="14.28515625" customWidth="1"/>
    <col min="13322" max="13322" width="14.140625" customWidth="1"/>
    <col min="13323" max="13323" width="16.42578125" customWidth="1"/>
    <col min="13324" max="13325" width="15.85546875" customWidth="1"/>
    <col min="13326" max="13326" width="3.5703125" bestFit="1" customWidth="1"/>
    <col min="13572" max="13572" width="12.7109375" customWidth="1"/>
    <col min="13574" max="13574" width="18.5703125" customWidth="1"/>
    <col min="13575" max="13575" width="14.5703125" customWidth="1"/>
    <col min="13576" max="13576" width="14.5703125" bestFit="1" customWidth="1"/>
    <col min="13577" max="13577" width="14.28515625" customWidth="1"/>
    <col min="13578" max="13578" width="14.140625" customWidth="1"/>
    <col min="13579" max="13579" width="16.42578125" customWidth="1"/>
    <col min="13580" max="13581" width="15.85546875" customWidth="1"/>
    <col min="13582" max="13582" width="3.5703125" bestFit="1" customWidth="1"/>
    <col min="13828" max="13828" width="12.7109375" customWidth="1"/>
    <col min="13830" max="13830" width="18.5703125" customWidth="1"/>
    <col min="13831" max="13831" width="14.5703125" customWidth="1"/>
    <col min="13832" max="13832" width="14.5703125" bestFit="1" customWidth="1"/>
    <col min="13833" max="13833" width="14.28515625" customWidth="1"/>
    <col min="13834" max="13834" width="14.140625" customWidth="1"/>
    <col min="13835" max="13835" width="16.42578125" customWidth="1"/>
    <col min="13836" max="13837" width="15.85546875" customWidth="1"/>
    <col min="13838" max="13838" width="3.5703125" bestFit="1" customWidth="1"/>
    <col min="14084" max="14084" width="12.7109375" customWidth="1"/>
    <col min="14086" max="14086" width="18.5703125" customWidth="1"/>
    <col min="14087" max="14087" width="14.5703125" customWidth="1"/>
    <col min="14088" max="14088" width="14.5703125" bestFit="1" customWidth="1"/>
    <col min="14089" max="14089" width="14.28515625" customWidth="1"/>
    <col min="14090" max="14090" width="14.140625" customWidth="1"/>
    <col min="14091" max="14091" width="16.42578125" customWidth="1"/>
    <col min="14092" max="14093" width="15.85546875" customWidth="1"/>
    <col min="14094" max="14094" width="3.5703125" bestFit="1" customWidth="1"/>
    <col min="14340" max="14340" width="12.7109375" customWidth="1"/>
    <col min="14342" max="14342" width="18.5703125" customWidth="1"/>
    <col min="14343" max="14343" width="14.5703125" customWidth="1"/>
    <col min="14344" max="14344" width="14.5703125" bestFit="1" customWidth="1"/>
    <col min="14345" max="14345" width="14.28515625" customWidth="1"/>
    <col min="14346" max="14346" width="14.140625" customWidth="1"/>
    <col min="14347" max="14347" width="16.42578125" customWidth="1"/>
    <col min="14348" max="14349" width="15.85546875" customWidth="1"/>
    <col min="14350" max="14350" width="3.5703125" bestFit="1" customWidth="1"/>
    <col min="14596" max="14596" width="12.7109375" customWidth="1"/>
    <col min="14598" max="14598" width="18.5703125" customWidth="1"/>
    <col min="14599" max="14599" width="14.5703125" customWidth="1"/>
    <col min="14600" max="14600" width="14.5703125" bestFit="1" customWidth="1"/>
    <col min="14601" max="14601" width="14.28515625" customWidth="1"/>
    <col min="14602" max="14602" width="14.140625" customWidth="1"/>
    <col min="14603" max="14603" width="16.42578125" customWidth="1"/>
    <col min="14604" max="14605" width="15.85546875" customWidth="1"/>
    <col min="14606" max="14606" width="3.5703125" bestFit="1" customWidth="1"/>
    <col min="14852" max="14852" width="12.7109375" customWidth="1"/>
    <col min="14854" max="14854" width="18.5703125" customWidth="1"/>
    <col min="14855" max="14855" width="14.5703125" customWidth="1"/>
    <col min="14856" max="14856" width="14.5703125" bestFit="1" customWidth="1"/>
    <col min="14857" max="14857" width="14.28515625" customWidth="1"/>
    <col min="14858" max="14858" width="14.140625" customWidth="1"/>
    <col min="14859" max="14859" width="16.42578125" customWidth="1"/>
    <col min="14860" max="14861" width="15.85546875" customWidth="1"/>
    <col min="14862" max="14862" width="3.5703125" bestFit="1" customWidth="1"/>
    <col min="15108" max="15108" width="12.7109375" customWidth="1"/>
    <col min="15110" max="15110" width="18.5703125" customWidth="1"/>
    <col min="15111" max="15111" width="14.5703125" customWidth="1"/>
    <col min="15112" max="15112" width="14.5703125" bestFit="1" customWidth="1"/>
    <col min="15113" max="15113" width="14.28515625" customWidth="1"/>
    <col min="15114" max="15114" width="14.140625" customWidth="1"/>
    <col min="15115" max="15115" width="16.42578125" customWidth="1"/>
    <col min="15116" max="15117" width="15.85546875" customWidth="1"/>
    <col min="15118" max="15118" width="3.5703125" bestFit="1" customWidth="1"/>
    <col min="15364" max="15364" width="12.7109375" customWidth="1"/>
    <col min="15366" max="15366" width="18.5703125" customWidth="1"/>
    <col min="15367" max="15367" width="14.5703125" customWidth="1"/>
    <col min="15368" max="15368" width="14.5703125" bestFit="1" customWidth="1"/>
    <col min="15369" max="15369" width="14.28515625" customWidth="1"/>
    <col min="15370" max="15370" width="14.140625" customWidth="1"/>
    <col min="15371" max="15371" width="16.42578125" customWidth="1"/>
    <col min="15372" max="15373" width="15.85546875" customWidth="1"/>
    <col min="15374" max="15374" width="3.5703125" bestFit="1" customWidth="1"/>
    <col min="15620" max="15620" width="12.7109375" customWidth="1"/>
    <col min="15622" max="15622" width="18.5703125" customWidth="1"/>
    <col min="15623" max="15623" width="14.5703125" customWidth="1"/>
    <col min="15624" max="15624" width="14.5703125" bestFit="1" customWidth="1"/>
    <col min="15625" max="15625" width="14.28515625" customWidth="1"/>
    <col min="15626" max="15626" width="14.140625" customWidth="1"/>
    <col min="15627" max="15627" width="16.42578125" customWidth="1"/>
    <col min="15628" max="15629" width="15.85546875" customWidth="1"/>
    <col min="15630" max="15630" width="3.5703125" bestFit="1" customWidth="1"/>
    <col min="15876" max="15876" width="12.7109375" customWidth="1"/>
    <col min="15878" max="15878" width="18.5703125" customWidth="1"/>
    <col min="15879" max="15879" width="14.5703125" customWidth="1"/>
    <col min="15880" max="15880" width="14.5703125" bestFit="1" customWidth="1"/>
    <col min="15881" max="15881" width="14.28515625" customWidth="1"/>
    <col min="15882" max="15882" width="14.140625" customWidth="1"/>
    <col min="15883" max="15883" width="16.42578125" customWidth="1"/>
    <col min="15884" max="15885" width="15.85546875" customWidth="1"/>
    <col min="15886" max="15886" width="3.5703125" bestFit="1" customWidth="1"/>
    <col min="16132" max="16132" width="12.7109375" customWidth="1"/>
    <col min="16134" max="16134" width="18.5703125" customWidth="1"/>
    <col min="16135" max="16135" width="14.5703125" customWidth="1"/>
    <col min="16136" max="16136" width="14.5703125" bestFit="1" customWidth="1"/>
    <col min="16137" max="16137" width="14.28515625" customWidth="1"/>
    <col min="16138" max="16138" width="14.140625" customWidth="1"/>
    <col min="16139" max="16139" width="16.42578125" customWidth="1"/>
    <col min="16140" max="16141" width="15.85546875" customWidth="1"/>
    <col min="16142" max="16142" width="3.5703125" bestFit="1" customWidth="1"/>
  </cols>
  <sheetData>
    <row r="1" spans="1:16" ht="15.75" x14ac:dyDescent="0.25">
      <c r="A1" s="1" t="s">
        <v>0</v>
      </c>
    </row>
    <row r="2" spans="1:16" x14ac:dyDescent="0.25">
      <c r="A2" s="2" t="s">
        <v>47</v>
      </c>
    </row>
    <row r="3" spans="1:16" ht="63.75" x14ac:dyDescent="0.25">
      <c r="A3" s="4" t="s">
        <v>48</v>
      </c>
      <c r="B3" s="4" t="s">
        <v>49</v>
      </c>
      <c r="C3" s="5" t="s">
        <v>94</v>
      </c>
      <c r="D3" s="5" t="s">
        <v>95</v>
      </c>
      <c r="E3" s="5" t="s">
        <v>96</v>
      </c>
      <c r="F3" s="5" t="s">
        <v>97</v>
      </c>
      <c r="G3" s="5" t="s">
        <v>98</v>
      </c>
      <c r="H3" s="5" t="s">
        <v>81</v>
      </c>
      <c r="I3" s="5" t="s">
        <v>59</v>
      </c>
      <c r="J3" s="5" t="s">
        <v>83</v>
      </c>
      <c r="K3" s="5" t="s">
        <v>108</v>
      </c>
      <c r="L3" s="28"/>
      <c r="M3" s="28"/>
      <c r="N3" s="29"/>
      <c r="O3" s="30"/>
      <c r="P3" s="30"/>
    </row>
    <row r="4" spans="1:16" x14ac:dyDescent="0.25">
      <c r="A4" s="87" t="s">
        <v>11</v>
      </c>
      <c r="B4" s="8" t="s">
        <v>12</v>
      </c>
      <c r="C4" s="52">
        <v>0.17</v>
      </c>
      <c r="D4" s="52">
        <v>0.2</v>
      </c>
      <c r="E4" s="52">
        <v>0.14000000000000001</v>
      </c>
      <c r="F4" s="52">
        <v>0.13167259786476868</v>
      </c>
      <c r="G4" s="53">
        <v>0.2537313432835821</v>
      </c>
      <c r="H4" s="52">
        <v>0.28682170542635999</v>
      </c>
      <c r="I4" s="53">
        <v>0.45454545454544998</v>
      </c>
      <c r="J4" s="52">
        <v>0.46</v>
      </c>
      <c r="K4" s="52">
        <v>0.48591549295774999</v>
      </c>
      <c r="L4" s="31">
        <f>$J$27</f>
        <v>0.17821229050279</v>
      </c>
      <c r="M4" s="31">
        <f>$E$27</f>
        <v>0.02</v>
      </c>
      <c r="N4" s="31">
        <v>6.8642745709828396E-2</v>
      </c>
      <c r="O4" s="32">
        <v>0.03</v>
      </c>
      <c r="P4" s="32">
        <v>0.02</v>
      </c>
    </row>
    <row r="5" spans="1:16" x14ac:dyDescent="0.25">
      <c r="A5" s="88"/>
      <c r="B5" s="8" t="s">
        <v>50</v>
      </c>
      <c r="C5" s="65" t="s">
        <v>92</v>
      </c>
      <c r="D5" s="65" t="s">
        <v>92</v>
      </c>
      <c r="E5" s="65" t="s">
        <v>92</v>
      </c>
      <c r="F5" s="65" t="s">
        <v>92</v>
      </c>
      <c r="G5" s="65" t="s">
        <v>92</v>
      </c>
      <c r="H5" s="65" t="s">
        <v>92</v>
      </c>
      <c r="I5" s="65" t="s">
        <v>92</v>
      </c>
      <c r="J5" s="65" t="s">
        <v>92</v>
      </c>
      <c r="K5" s="65" t="s">
        <v>92</v>
      </c>
      <c r="L5" s="31">
        <f t="shared" ref="L5:L25" si="0">$J$27</f>
        <v>0.17821229050279</v>
      </c>
      <c r="M5" s="31">
        <f t="shared" ref="M5:M25" si="1">$E$27</f>
        <v>0.02</v>
      </c>
      <c r="N5" s="31">
        <v>6.8642745709828396E-2</v>
      </c>
      <c r="O5" s="32">
        <v>0.03</v>
      </c>
      <c r="P5" s="32">
        <v>0.02</v>
      </c>
    </row>
    <row r="6" spans="1:16" x14ac:dyDescent="0.25">
      <c r="A6" s="88"/>
      <c r="B6" s="8" t="s">
        <v>13</v>
      </c>
      <c r="C6" s="65" t="s">
        <v>92</v>
      </c>
      <c r="D6" s="65" t="s">
        <v>92</v>
      </c>
      <c r="E6" s="65" t="s">
        <v>92</v>
      </c>
      <c r="F6" s="65" t="s">
        <v>92</v>
      </c>
      <c r="G6" s="65" t="s">
        <v>92</v>
      </c>
      <c r="H6" s="65" t="s">
        <v>92</v>
      </c>
      <c r="I6" s="53">
        <v>2.2123893805310001E-2</v>
      </c>
      <c r="J6" s="52">
        <v>0.09</v>
      </c>
      <c r="K6" s="52">
        <v>0.12868632707774999</v>
      </c>
      <c r="L6" s="31">
        <f t="shared" si="0"/>
        <v>0.17821229050279</v>
      </c>
      <c r="M6" s="31">
        <f t="shared" si="1"/>
        <v>0.02</v>
      </c>
      <c r="N6" s="31">
        <v>6.8642745709828396E-2</v>
      </c>
      <c r="O6" s="32">
        <v>0.03</v>
      </c>
      <c r="P6" s="32">
        <v>0.02</v>
      </c>
    </row>
    <row r="7" spans="1:16" x14ac:dyDescent="0.25">
      <c r="A7" s="89"/>
      <c r="B7" s="25" t="s">
        <v>14</v>
      </c>
      <c r="C7" s="55">
        <v>7.0000000000000007E-2</v>
      </c>
      <c r="D7" s="55">
        <v>0.09</v>
      </c>
      <c r="E7" s="55">
        <v>7.0000000000000007E-2</v>
      </c>
      <c r="F7" s="55">
        <v>6.1056105610561059E-2</v>
      </c>
      <c r="G7" s="55">
        <v>0.11</v>
      </c>
      <c r="H7" s="55">
        <v>0.13627992633517</v>
      </c>
      <c r="I7" s="56">
        <v>0.26768642447419</v>
      </c>
      <c r="J7" s="55">
        <v>0.27375201288244999</v>
      </c>
      <c r="K7" s="55">
        <v>0.28012048192771</v>
      </c>
      <c r="L7" s="31">
        <f t="shared" si="0"/>
        <v>0.17821229050279</v>
      </c>
      <c r="M7" s="31">
        <f t="shared" si="1"/>
        <v>0.02</v>
      </c>
      <c r="N7" s="31">
        <v>6.8642745709828396E-2</v>
      </c>
      <c r="O7" s="32">
        <v>0.03</v>
      </c>
      <c r="P7" s="32">
        <v>0.02</v>
      </c>
    </row>
    <row r="8" spans="1:16" x14ac:dyDescent="0.25">
      <c r="A8" s="87" t="s">
        <v>15</v>
      </c>
      <c r="B8" s="8" t="s">
        <v>16</v>
      </c>
      <c r="C8" s="65" t="s">
        <v>92</v>
      </c>
      <c r="D8" s="65" t="s">
        <v>92</v>
      </c>
      <c r="E8" s="65" t="s">
        <v>92</v>
      </c>
      <c r="F8" s="65" t="s">
        <v>92</v>
      </c>
      <c r="G8" s="65" t="s">
        <v>92</v>
      </c>
      <c r="H8" s="52">
        <v>1.327433628319E-2</v>
      </c>
      <c r="I8" s="53">
        <v>7.6923076923079994E-2</v>
      </c>
      <c r="J8" s="52">
        <v>9.6618357487919998E-2</v>
      </c>
      <c r="K8" s="52">
        <v>0.14225941422593999</v>
      </c>
      <c r="L8" s="31">
        <f t="shared" si="0"/>
        <v>0.17821229050279</v>
      </c>
      <c r="M8" s="31">
        <f t="shared" si="1"/>
        <v>0.02</v>
      </c>
      <c r="N8" s="31">
        <v>6.8642745709828396E-2</v>
      </c>
      <c r="O8" s="32">
        <v>0.03</v>
      </c>
      <c r="P8" s="32">
        <v>0.02</v>
      </c>
    </row>
    <row r="9" spans="1:16" x14ac:dyDescent="0.25">
      <c r="A9" s="88"/>
      <c r="B9" s="8" t="s">
        <v>17</v>
      </c>
      <c r="C9" s="52">
        <v>0.01</v>
      </c>
      <c r="D9" s="52">
        <v>7.0000000000000007E-2</v>
      </c>
      <c r="E9" s="52">
        <v>1.5873015873015872E-2</v>
      </c>
      <c r="F9" s="52">
        <v>1.4492753623188406E-2</v>
      </c>
      <c r="G9" s="52">
        <v>9.0090090090090086E-2</v>
      </c>
      <c r="H9" s="52">
        <v>0.18103448275862</v>
      </c>
      <c r="I9" s="53">
        <v>0.27350427350426998</v>
      </c>
      <c r="J9" s="52">
        <v>0.22772277227723001</v>
      </c>
      <c r="K9" s="52">
        <v>0.16030534351145001</v>
      </c>
      <c r="L9" s="31">
        <f t="shared" si="0"/>
        <v>0.17821229050279</v>
      </c>
      <c r="M9" s="31">
        <f t="shared" si="1"/>
        <v>0.02</v>
      </c>
      <c r="N9" s="31">
        <v>6.8642745709828396E-2</v>
      </c>
      <c r="O9" s="32">
        <v>0.03</v>
      </c>
      <c r="P9" s="32">
        <v>0.02</v>
      </c>
    </row>
    <row r="10" spans="1:16" x14ac:dyDescent="0.25">
      <c r="A10" s="88"/>
      <c r="B10" s="8" t="s">
        <v>18</v>
      </c>
      <c r="C10" s="52">
        <v>0.06</v>
      </c>
      <c r="D10" s="54" t="s">
        <v>92</v>
      </c>
      <c r="E10" s="52">
        <v>3.5842293906810036E-3</v>
      </c>
      <c r="F10" s="54" t="s">
        <v>92</v>
      </c>
      <c r="G10" s="52">
        <v>4.7272727272727272E-2</v>
      </c>
      <c r="H10" s="52">
        <v>2.620087336245E-2</v>
      </c>
      <c r="I10" s="53">
        <v>0.13617021276596</v>
      </c>
      <c r="J10" s="52">
        <v>4.3859649122809999E-2</v>
      </c>
      <c r="K10" s="52">
        <v>4.18410041841E-2</v>
      </c>
      <c r="L10" s="31">
        <f t="shared" si="0"/>
        <v>0.17821229050279</v>
      </c>
      <c r="M10" s="31">
        <f t="shared" si="1"/>
        <v>0.02</v>
      </c>
      <c r="N10" s="31">
        <v>6.8642745709828396E-2</v>
      </c>
      <c r="O10" s="32">
        <v>0.03</v>
      </c>
      <c r="P10" s="32">
        <v>0.02</v>
      </c>
    </row>
    <row r="11" spans="1:16" x14ac:dyDescent="0.25">
      <c r="A11" s="88"/>
      <c r="B11" s="8" t="s">
        <v>19</v>
      </c>
      <c r="C11" s="65" t="s">
        <v>92</v>
      </c>
      <c r="D11" s="54" t="s">
        <v>92</v>
      </c>
      <c r="E11" s="54" t="s">
        <v>92</v>
      </c>
      <c r="F11" s="54" t="s">
        <v>92</v>
      </c>
      <c r="G11" s="52">
        <v>3.1055900621118012E-2</v>
      </c>
      <c r="H11" s="52">
        <v>1.351351351351E-2</v>
      </c>
      <c r="I11" s="53">
        <v>4.0540540540540002E-2</v>
      </c>
      <c r="J11" s="52">
        <v>6.5040650406500006E-2</v>
      </c>
      <c r="K11" s="52">
        <v>6.5217391304350003E-2</v>
      </c>
      <c r="L11" s="31">
        <f t="shared" si="0"/>
        <v>0.17821229050279</v>
      </c>
      <c r="M11" s="31">
        <f t="shared" si="1"/>
        <v>0.02</v>
      </c>
      <c r="N11" s="31">
        <v>6.8642745709828396E-2</v>
      </c>
      <c r="O11" s="32">
        <v>0.03</v>
      </c>
      <c r="P11" s="32">
        <v>0.02</v>
      </c>
    </row>
    <row r="12" spans="1:16" x14ac:dyDescent="0.25">
      <c r="A12" s="89"/>
      <c r="B12" s="25" t="s">
        <v>20</v>
      </c>
      <c r="C12" s="55">
        <v>0.02</v>
      </c>
      <c r="D12" s="55">
        <v>0.01</v>
      </c>
      <c r="E12" s="55">
        <v>2.7359781121751026E-3</v>
      </c>
      <c r="F12" s="55">
        <v>2.4968789013732834E-3</v>
      </c>
      <c r="G12" s="55">
        <v>0.04</v>
      </c>
      <c r="H12" s="55">
        <v>4.4506258692630002E-2</v>
      </c>
      <c r="I12" s="56">
        <v>0.12146892655367</v>
      </c>
      <c r="J12" s="55">
        <v>9.2564491654020004E-2</v>
      </c>
      <c r="K12" s="55">
        <v>9.9062918340030004E-2</v>
      </c>
      <c r="L12" s="31">
        <f t="shared" si="0"/>
        <v>0.17821229050279</v>
      </c>
      <c r="M12" s="31">
        <f t="shared" si="1"/>
        <v>0.02</v>
      </c>
      <c r="N12" s="31">
        <v>6.8642745709828396E-2</v>
      </c>
      <c r="O12" s="32">
        <v>0.03</v>
      </c>
      <c r="P12" s="32">
        <v>0.02</v>
      </c>
    </row>
    <row r="13" spans="1:16" x14ac:dyDescent="0.25">
      <c r="A13" s="87" t="s">
        <v>21</v>
      </c>
      <c r="B13" s="8" t="s">
        <v>51</v>
      </c>
      <c r="C13" s="65" t="s">
        <v>92</v>
      </c>
      <c r="D13" s="65" t="s">
        <v>92</v>
      </c>
      <c r="E13" s="65" t="s">
        <v>92</v>
      </c>
      <c r="F13" s="65" t="s">
        <v>92</v>
      </c>
      <c r="G13" s="65" t="s">
        <v>92</v>
      </c>
      <c r="H13" s="65" t="s">
        <v>92</v>
      </c>
      <c r="I13" s="65" t="s">
        <v>92</v>
      </c>
      <c r="J13" s="65" t="s">
        <v>92</v>
      </c>
      <c r="K13" s="65" t="s">
        <v>92</v>
      </c>
      <c r="L13" s="31">
        <f t="shared" si="0"/>
        <v>0.17821229050279</v>
      </c>
      <c r="M13" s="31">
        <f t="shared" si="1"/>
        <v>0.02</v>
      </c>
      <c r="N13" s="31">
        <v>6.8642745709828396E-2</v>
      </c>
      <c r="O13" s="32">
        <v>0.03</v>
      </c>
      <c r="P13" s="32">
        <v>0.02</v>
      </c>
    </row>
    <row r="14" spans="1:16" x14ac:dyDescent="0.25">
      <c r="A14" s="88"/>
      <c r="B14" s="8" t="s">
        <v>52</v>
      </c>
      <c r="C14" s="65" t="s">
        <v>92</v>
      </c>
      <c r="D14" s="65" t="s">
        <v>92</v>
      </c>
      <c r="E14" s="65" t="s">
        <v>92</v>
      </c>
      <c r="F14" s="65" t="s">
        <v>92</v>
      </c>
      <c r="G14" s="65" t="s">
        <v>92</v>
      </c>
      <c r="H14" s="65" t="s">
        <v>92</v>
      </c>
      <c r="I14" s="65" t="s">
        <v>92</v>
      </c>
      <c r="J14" s="65" t="s">
        <v>92</v>
      </c>
      <c r="K14" s="65" t="s">
        <v>92</v>
      </c>
      <c r="L14" s="31">
        <f t="shared" si="0"/>
        <v>0.17821229050279</v>
      </c>
      <c r="M14" s="31">
        <f t="shared" si="1"/>
        <v>0.02</v>
      </c>
      <c r="N14" s="31">
        <v>6.8642745709828396E-2</v>
      </c>
      <c r="O14" s="32">
        <v>0.03</v>
      </c>
      <c r="P14" s="32">
        <v>0.02</v>
      </c>
    </row>
    <row r="15" spans="1:16" x14ac:dyDescent="0.25">
      <c r="A15" s="88"/>
      <c r="B15" s="8" t="s">
        <v>22</v>
      </c>
      <c r="C15" s="65" t="s">
        <v>92</v>
      </c>
      <c r="D15" s="65" t="s">
        <v>92</v>
      </c>
      <c r="E15" s="65" t="s">
        <v>92</v>
      </c>
      <c r="F15" s="65" t="s">
        <v>92</v>
      </c>
      <c r="G15" s="65" t="s">
        <v>92</v>
      </c>
      <c r="H15" s="65" t="s">
        <v>92</v>
      </c>
      <c r="I15" s="65" t="s">
        <v>92</v>
      </c>
      <c r="J15" s="65" t="s">
        <v>92</v>
      </c>
      <c r="K15" s="65" t="s">
        <v>92</v>
      </c>
      <c r="L15" s="31">
        <f t="shared" si="0"/>
        <v>0.17821229050279</v>
      </c>
      <c r="M15" s="31">
        <f t="shared" si="1"/>
        <v>0.02</v>
      </c>
      <c r="N15" s="31">
        <v>6.8642745709828396E-2</v>
      </c>
      <c r="O15" s="32">
        <v>0.03</v>
      </c>
      <c r="P15" s="32">
        <v>0.02</v>
      </c>
    </row>
    <row r="16" spans="1:16" x14ac:dyDescent="0.25">
      <c r="A16" s="88"/>
      <c r="B16" s="8" t="s">
        <v>23</v>
      </c>
      <c r="C16" s="65" t="s">
        <v>92</v>
      </c>
      <c r="D16" s="65" t="s">
        <v>92</v>
      </c>
      <c r="E16" s="65" t="s">
        <v>92</v>
      </c>
      <c r="F16" s="65" t="s">
        <v>92</v>
      </c>
      <c r="G16" s="53">
        <v>3.4482758620689655E-2</v>
      </c>
      <c r="H16" s="52">
        <v>3.2258064516130003E-2</v>
      </c>
      <c r="I16" s="53">
        <v>3.0303030303029999E-2</v>
      </c>
      <c r="J16" s="52">
        <v>2.2727272727270001E-2</v>
      </c>
      <c r="K16" s="52">
        <v>0</v>
      </c>
      <c r="L16" s="31">
        <f t="shared" si="0"/>
        <v>0.17821229050279</v>
      </c>
      <c r="M16" s="31">
        <f t="shared" si="1"/>
        <v>0.02</v>
      </c>
      <c r="N16" s="31">
        <v>6.8642745709828396E-2</v>
      </c>
      <c r="O16" s="32">
        <v>0.03</v>
      </c>
      <c r="P16" s="32">
        <v>0.02</v>
      </c>
    </row>
    <row r="17" spans="1:16" x14ac:dyDescent="0.25">
      <c r="A17" s="88"/>
      <c r="B17" s="8" t="s">
        <v>24</v>
      </c>
      <c r="C17" s="52">
        <v>0.13</v>
      </c>
      <c r="D17" s="52">
        <v>0.01</v>
      </c>
      <c r="E17" s="54" t="s">
        <v>92</v>
      </c>
      <c r="F17" s="52">
        <v>1.7857142857142856E-2</v>
      </c>
      <c r="G17" s="52">
        <v>8.130081300813009E-3</v>
      </c>
      <c r="H17" s="65" t="s">
        <v>92</v>
      </c>
      <c r="I17" s="53">
        <v>8.0808080808079996E-2</v>
      </c>
      <c r="J17" s="52">
        <v>0.28421052631579002</v>
      </c>
      <c r="K17" s="52">
        <v>0.40909090909091</v>
      </c>
      <c r="L17" s="31">
        <f t="shared" si="0"/>
        <v>0.17821229050279</v>
      </c>
      <c r="M17" s="31">
        <f t="shared" si="1"/>
        <v>0.02</v>
      </c>
      <c r="N17" s="31">
        <v>6.8642745709828396E-2</v>
      </c>
      <c r="O17" s="32">
        <v>0.03</v>
      </c>
      <c r="P17" s="32">
        <v>0.02</v>
      </c>
    </row>
    <row r="18" spans="1:16" x14ac:dyDescent="0.25">
      <c r="A18" s="88"/>
      <c r="B18" s="8" t="s">
        <v>25</v>
      </c>
      <c r="C18" s="65" t="s">
        <v>92</v>
      </c>
      <c r="D18" s="65" t="s">
        <v>92</v>
      </c>
      <c r="E18" s="65" t="s">
        <v>92</v>
      </c>
      <c r="F18" s="65" t="s">
        <v>92</v>
      </c>
      <c r="G18" s="65" t="s">
        <v>92</v>
      </c>
      <c r="H18" s="65" t="s">
        <v>92</v>
      </c>
      <c r="I18" s="65" t="s">
        <v>92</v>
      </c>
      <c r="J18" s="65" t="s">
        <v>92</v>
      </c>
      <c r="K18" s="54">
        <v>0.10714285714286</v>
      </c>
      <c r="L18" s="31">
        <f t="shared" si="0"/>
        <v>0.17821229050279</v>
      </c>
      <c r="M18" s="31">
        <f t="shared" si="1"/>
        <v>0.02</v>
      </c>
      <c r="N18" s="31">
        <v>6.8642745709828396E-2</v>
      </c>
      <c r="O18" s="32">
        <v>0.03</v>
      </c>
      <c r="P18" s="32">
        <v>0.02</v>
      </c>
    </row>
    <row r="19" spans="1:16" x14ac:dyDescent="0.25">
      <c r="A19" s="88"/>
      <c r="B19" s="8" t="s">
        <v>26</v>
      </c>
      <c r="C19" s="65" t="s">
        <v>92</v>
      </c>
      <c r="D19" s="65" t="s">
        <v>92</v>
      </c>
      <c r="E19" s="65" t="s">
        <v>92</v>
      </c>
      <c r="F19" s="65" t="s">
        <v>92</v>
      </c>
      <c r="G19" s="65" t="s">
        <v>92</v>
      </c>
      <c r="H19" s="65" t="s">
        <v>92</v>
      </c>
      <c r="I19" s="53">
        <v>0.04</v>
      </c>
      <c r="J19" s="52">
        <v>4.6511627906979998E-2</v>
      </c>
      <c r="K19" s="52">
        <v>0.10344827586207</v>
      </c>
      <c r="L19" s="31">
        <f t="shared" si="0"/>
        <v>0.17821229050279</v>
      </c>
      <c r="M19" s="31">
        <f t="shared" si="1"/>
        <v>0.02</v>
      </c>
      <c r="N19" s="31">
        <v>6.8642745709828396E-2</v>
      </c>
      <c r="O19" s="32">
        <v>0.03</v>
      </c>
      <c r="P19" s="32">
        <v>0.02</v>
      </c>
    </row>
    <row r="20" spans="1:16" x14ac:dyDescent="0.25">
      <c r="A20" s="88"/>
      <c r="B20" s="8" t="s">
        <v>27</v>
      </c>
      <c r="C20" s="65" t="s">
        <v>92</v>
      </c>
      <c r="D20" s="65" t="s">
        <v>92</v>
      </c>
      <c r="E20" s="65" t="s">
        <v>92</v>
      </c>
      <c r="F20" s="52">
        <v>0.15625</v>
      </c>
      <c r="G20" s="52">
        <v>0.3125</v>
      </c>
      <c r="H20" s="52">
        <v>7.1428571428569995E-2</v>
      </c>
      <c r="I20" s="53">
        <v>0.23809523809524</v>
      </c>
      <c r="J20" s="65" t="s">
        <v>92</v>
      </c>
      <c r="K20" s="65" t="s">
        <v>92</v>
      </c>
      <c r="L20" s="31">
        <f t="shared" si="0"/>
        <v>0.17821229050279</v>
      </c>
      <c r="M20" s="31">
        <f t="shared" si="1"/>
        <v>0.02</v>
      </c>
      <c r="N20" s="31">
        <v>6.8642745709828396E-2</v>
      </c>
      <c r="O20" s="32">
        <v>0.03</v>
      </c>
      <c r="P20" s="32">
        <v>0.02</v>
      </c>
    </row>
    <row r="21" spans="1:16" x14ac:dyDescent="0.25">
      <c r="A21" s="88"/>
      <c r="B21" s="8" t="s">
        <v>28</v>
      </c>
      <c r="C21" s="65" t="s">
        <v>92</v>
      </c>
      <c r="D21" s="65" t="s">
        <v>92</v>
      </c>
      <c r="E21" s="65" t="s">
        <v>92</v>
      </c>
      <c r="F21" s="65" t="s">
        <v>92</v>
      </c>
      <c r="G21" s="65" t="s">
        <v>92</v>
      </c>
      <c r="H21" s="65" t="s">
        <v>92</v>
      </c>
      <c r="I21" s="65" t="s">
        <v>92</v>
      </c>
      <c r="J21" s="52">
        <v>2.5641025641030001E-2</v>
      </c>
      <c r="K21" s="52">
        <v>4.878048780488E-2</v>
      </c>
      <c r="L21" s="31">
        <f t="shared" si="0"/>
        <v>0.17821229050279</v>
      </c>
      <c r="M21" s="31">
        <f t="shared" si="1"/>
        <v>0.02</v>
      </c>
      <c r="N21" s="31">
        <v>6.8642745709828396E-2</v>
      </c>
      <c r="O21" s="32">
        <v>0.03</v>
      </c>
      <c r="P21" s="32">
        <v>0.02</v>
      </c>
    </row>
    <row r="22" spans="1:16" x14ac:dyDescent="0.25">
      <c r="A22" s="88"/>
      <c r="B22" s="8" t="s">
        <v>29</v>
      </c>
      <c r="C22" s="65" t="s">
        <v>92</v>
      </c>
      <c r="D22" s="65" t="s">
        <v>92</v>
      </c>
      <c r="E22" s="65" t="s">
        <v>92</v>
      </c>
      <c r="F22" s="65" t="s">
        <v>92</v>
      </c>
      <c r="G22" s="65" t="s">
        <v>92</v>
      </c>
      <c r="H22" s="65" t="s">
        <v>92</v>
      </c>
      <c r="I22" s="53">
        <v>5.555555555556E-2</v>
      </c>
      <c r="J22" s="52">
        <v>0.58064516129031996</v>
      </c>
      <c r="K22" s="52">
        <v>0.86666666666667003</v>
      </c>
      <c r="L22" s="31">
        <f t="shared" si="0"/>
        <v>0.17821229050279</v>
      </c>
      <c r="M22" s="31">
        <f t="shared" si="1"/>
        <v>0.02</v>
      </c>
      <c r="N22" s="31">
        <v>6.8642745709828396E-2</v>
      </c>
      <c r="O22" s="32">
        <v>0.03</v>
      </c>
      <c r="P22" s="32">
        <v>0.02</v>
      </c>
    </row>
    <row r="23" spans="1:16" x14ac:dyDescent="0.25">
      <c r="A23" s="88"/>
      <c r="B23" s="8" t="s">
        <v>30</v>
      </c>
      <c r="C23" s="65" t="s">
        <v>92</v>
      </c>
      <c r="D23" s="65" t="s">
        <v>92</v>
      </c>
      <c r="E23" s="65" t="s">
        <v>92</v>
      </c>
      <c r="F23" s="52">
        <v>0.23214285714285715</v>
      </c>
      <c r="G23" s="65" t="s">
        <v>92</v>
      </c>
      <c r="H23" s="65" t="s">
        <v>92</v>
      </c>
      <c r="I23" s="53">
        <v>0.1063829787234</v>
      </c>
      <c r="J23" s="65" t="s">
        <v>92</v>
      </c>
      <c r="K23" s="54">
        <v>4.1666666666670002E-2</v>
      </c>
      <c r="L23" s="31">
        <f t="shared" si="0"/>
        <v>0.17821229050279</v>
      </c>
      <c r="M23" s="31">
        <f t="shared" si="1"/>
        <v>0.02</v>
      </c>
      <c r="N23" s="31">
        <v>6.8642745709828396E-2</v>
      </c>
      <c r="O23" s="32">
        <v>0.03</v>
      </c>
      <c r="P23" s="32">
        <v>0.02</v>
      </c>
    </row>
    <row r="24" spans="1:16" x14ac:dyDescent="0.25">
      <c r="A24" s="88"/>
      <c r="B24" s="8" t="s">
        <v>31</v>
      </c>
      <c r="C24" s="52">
        <v>0.01</v>
      </c>
      <c r="D24" s="65" t="s">
        <v>92</v>
      </c>
      <c r="E24" s="52">
        <v>0.03</v>
      </c>
      <c r="F24" s="65" t="s">
        <v>92</v>
      </c>
      <c r="G24" s="52">
        <v>0.29629629629629628</v>
      </c>
      <c r="H24" s="52">
        <v>0.42499999999999999</v>
      </c>
      <c r="I24" s="53">
        <v>0.44897959183672997</v>
      </c>
      <c r="J24" s="52">
        <v>0.51351351351351004</v>
      </c>
      <c r="K24" s="52">
        <v>0.59523809523810001</v>
      </c>
      <c r="L24" s="31">
        <f t="shared" si="0"/>
        <v>0.17821229050279</v>
      </c>
      <c r="M24" s="31">
        <f t="shared" si="1"/>
        <v>0.02</v>
      </c>
      <c r="N24" s="31">
        <v>6.8642745709828396E-2</v>
      </c>
      <c r="O24" s="32">
        <v>0.03</v>
      </c>
      <c r="P24" s="32">
        <v>0.02</v>
      </c>
    </row>
    <row r="25" spans="1:16" x14ac:dyDescent="0.25">
      <c r="A25" s="89"/>
      <c r="B25" s="25" t="s">
        <v>32</v>
      </c>
      <c r="C25" s="55">
        <v>0.03</v>
      </c>
      <c r="D25" s="65" t="s">
        <v>92</v>
      </c>
      <c r="E25" s="55">
        <v>0.01</v>
      </c>
      <c r="F25" s="55">
        <v>3.4364261168384883E-2</v>
      </c>
      <c r="G25" s="55">
        <v>7.0000000000000007E-2</v>
      </c>
      <c r="H25" s="55">
        <v>7.0000000000000007E-2</v>
      </c>
      <c r="I25" s="56">
        <v>9.6412556053809995E-2</v>
      </c>
      <c r="J25" s="55">
        <v>0.17254901960784</v>
      </c>
      <c r="K25" s="55">
        <v>0.239224137931034</v>
      </c>
      <c r="L25" s="31">
        <f t="shared" si="0"/>
        <v>0.17821229050279</v>
      </c>
      <c r="M25" s="31">
        <f t="shared" si="1"/>
        <v>0.02</v>
      </c>
      <c r="N25" s="31">
        <v>6.8642745709828396E-2</v>
      </c>
    </row>
    <row r="26" spans="1:16" x14ac:dyDescent="0.25">
      <c r="A26" s="49" t="s">
        <v>90</v>
      </c>
      <c r="B26" s="44" t="s">
        <v>91</v>
      </c>
      <c r="C26" s="65" t="s">
        <v>92</v>
      </c>
      <c r="D26" s="64" t="s">
        <v>92</v>
      </c>
      <c r="E26" s="64" t="s">
        <v>92</v>
      </c>
      <c r="F26" s="65" t="s">
        <v>92</v>
      </c>
      <c r="G26" s="64" t="s">
        <v>92</v>
      </c>
      <c r="H26" s="64" t="s">
        <v>92</v>
      </c>
      <c r="I26" s="64" t="s">
        <v>92</v>
      </c>
      <c r="J26" s="65" t="s">
        <v>92</v>
      </c>
      <c r="K26" s="65" t="s">
        <v>92</v>
      </c>
      <c r="L26" s="31"/>
      <c r="M26" s="31"/>
      <c r="N26" s="31"/>
    </row>
    <row r="27" spans="1:16" x14ac:dyDescent="0.25">
      <c r="A27" s="33" t="s">
        <v>33</v>
      </c>
      <c r="B27" s="33"/>
      <c r="C27" s="55">
        <v>0.04</v>
      </c>
      <c r="D27" s="55">
        <v>0.03</v>
      </c>
      <c r="E27" s="55">
        <v>0.02</v>
      </c>
      <c r="F27" s="55">
        <v>2.9663147310206132E-2</v>
      </c>
      <c r="G27" s="55">
        <v>6.8642745709828396E-2</v>
      </c>
      <c r="H27" s="55">
        <v>8.1003993154590004E-2</v>
      </c>
      <c r="I27" s="57">
        <v>0.16040548598688001</v>
      </c>
      <c r="J27" s="55">
        <v>0.17821229050279</v>
      </c>
      <c r="K27" s="55">
        <v>0.197866666666667</v>
      </c>
      <c r="L27" s="31">
        <f t="shared" ref="L27" si="2">$D$27</f>
        <v>0.03</v>
      </c>
      <c r="M27" s="34"/>
      <c r="N27" s="35"/>
      <c r="O27" s="36"/>
    </row>
    <row r="28" spans="1:16" x14ac:dyDescent="0.25">
      <c r="J28" s="63" t="s">
        <v>103</v>
      </c>
      <c r="K28" s="66"/>
      <c r="L28" s="36"/>
      <c r="M28" s="36"/>
      <c r="N28" s="36"/>
      <c r="O28" s="36"/>
    </row>
    <row r="29" spans="1:16" ht="38.25" x14ac:dyDescent="0.25">
      <c r="A29" s="4" t="s">
        <v>48</v>
      </c>
      <c r="B29" s="4" t="s">
        <v>49</v>
      </c>
      <c r="C29" s="5" t="s">
        <v>58</v>
      </c>
      <c r="D29" s="5" t="s">
        <v>57</v>
      </c>
      <c r="E29" s="5" t="s">
        <v>56</v>
      </c>
      <c r="F29" s="5" t="s">
        <v>55</v>
      </c>
      <c r="G29" s="5" t="s">
        <v>54</v>
      </c>
      <c r="H29" s="5" t="s">
        <v>53</v>
      </c>
      <c r="I29" s="5" t="s">
        <v>4</v>
      </c>
      <c r="J29" s="5" t="s">
        <v>82</v>
      </c>
      <c r="K29" s="5" t="s">
        <v>107</v>
      </c>
      <c r="L29" s="37"/>
      <c r="M29" s="37"/>
      <c r="N29" s="36"/>
      <c r="O29" s="36"/>
    </row>
    <row r="30" spans="1:16" x14ac:dyDescent="0.25">
      <c r="A30" s="78" t="s">
        <v>11</v>
      </c>
      <c r="B30" s="8" t="s">
        <v>12</v>
      </c>
      <c r="C30" s="9">
        <v>267</v>
      </c>
      <c r="D30" s="9">
        <v>235</v>
      </c>
      <c r="E30" s="9">
        <v>242</v>
      </c>
      <c r="F30" s="9">
        <v>281</v>
      </c>
      <c r="G30" s="9">
        <v>268</v>
      </c>
      <c r="H30" s="9">
        <v>258</v>
      </c>
      <c r="I30" s="24">
        <v>297</v>
      </c>
      <c r="J30" s="9">
        <v>309</v>
      </c>
      <c r="K30" s="9">
        <v>284</v>
      </c>
      <c r="L30" s="38"/>
      <c r="M30" s="38"/>
      <c r="N30" s="36"/>
      <c r="O30" s="36"/>
    </row>
    <row r="31" spans="1:16" x14ac:dyDescent="0.25">
      <c r="A31" s="78"/>
      <c r="B31" s="8" t="s">
        <v>50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24">
        <v>0</v>
      </c>
      <c r="J31" s="9">
        <v>4</v>
      </c>
      <c r="K31" s="9">
        <v>7</v>
      </c>
      <c r="L31" s="38"/>
      <c r="M31" s="38"/>
      <c r="N31" s="36"/>
      <c r="O31" s="36"/>
    </row>
    <row r="32" spans="1:16" x14ac:dyDescent="0.25">
      <c r="A32" s="78"/>
      <c r="B32" s="8" t="s">
        <v>13</v>
      </c>
      <c r="C32" s="9">
        <v>435</v>
      </c>
      <c r="D32" s="9">
        <v>309</v>
      </c>
      <c r="E32" s="9">
        <v>285</v>
      </c>
      <c r="F32" s="9">
        <v>325</v>
      </c>
      <c r="G32" s="24">
        <v>328</v>
      </c>
      <c r="H32" s="24">
        <v>285</v>
      </c>
      <c r="I32" s="24">
        <v>226</v>
      </c>
      <c r="J32" s="9">
        <v>308</v>
      </c>
      <c r="K32" s="9">
        <v>373</v>
      </c>
      <c r="L32" s="38"/>
      <c r="M32" s="38"/>
    </row>
    <row r="33" spans="1:13" x14ac:dyDescent="0.25">
      <c r="A33" s="78"/>
      <c r="B33" s="25" t="s">
        <v>14</v>
      </c>
      <c r="C33" s="12">
        <v>702</v>
      </c>
      <c r="D33" s="12">
        <v>544</v>
      </c>
      <c r="E33" s="12">
        <v>527</v>
      </c>
      <c r="F33" s="12">
        <v>606</v>
      </c>
      <c r="G33" s="12">
        <v>596</v>
      </c>
      <c r="H33" s="12">
        <v>543</v>
      </c>
      <c r="I33" s="25">
        <v>523</v>
      </c>
      <c r="J33" s="12">
        <f>SUM(J30:J32)</f>
        <v>621</v>
      </c>
      <c r="K33" s="12">
        <v>664</v>
      </c>
      <c r="L33" s="39"/>
      <c r="M33" s="39"/>
    </row>
    <row r="34" spans="1:13" x14ac:dyDescent="0.25">
      <c r="A34" s="78" t="s">
        <v>15</v>
      </c>
      <c r="B34" s="8" t="s">
        <v>16</v>
      </c>
      <c r="C34" s="9">
        <v>386</v>
      </c>
      <c r="D34" s="9">
        <v>229</v>
      </c>
      <c r="E34" s="9">
        <v>243</v>
      </c>
      <c r="F34" s="9">
        <v>234</v>
      </c>
      <c r="G34" s="9">
        <v>252</v>
      </c>
      <c r="H34" s="9">
        <v>226</v>
      </c>
      <c r="I34" s="24">
        <v>208</v>
      </c>
      <c r="J34" s="9">
        <v>207</v>
      </c>
      <c r="K34" s="9">
        <v>239</v>
      </c>
      <c r="L34" s="38"/>
      <c r="M34" s="38"/>
    </row>
    <row r="35" spans="1:13" x14ac:dyDescent="0.25">
      <c r="A35" s="78"/>
      <c r="B35" s="8" t="s">
        <v>17</v>
      </c>
      <c r="C35" s="9">
        <v>130</v>
      </c>
      <c r="D35" s="9">
        <v>41</v>
      </c>
      <c r="E35" s="9">
        <v>63</v>
      </c>
      <c r="F35" s="9">
        <v>138</v>
      </c>
      <c r="G35" s="9">
        <v>111</v>
      </c>
      <c r="H35" s="9">
        <v>116</v>
      </c>
      <c r="I35" s="24">
        <v>117</v>
      </c>
      <c r="J35" s="9">
        <v>101</v>
      </c>
      <c r="K35" s="9">
        <v>131</v>
      </c>
      <c r="L35" s="38"/>
      <c r="M35" s="38"/>
    </row>
    <row r="36" spans="1:13" x14ac:dyDescent="0.25">
      <c r="A36" s="78"/>
      <c r="B36" s="8" t="s">
        <v>18</v>
      </c>
      <c r="C36" s="9">
        <v>287</v>
      </c>
      <c r="D36" s="9">
        <v>265</v>
      </c>
      <c r="E36" s="9">
        <v>279</v>
      </c>
      <c r="F36" s="9">
        <v>250</v>
      </c>
      <c r="G36" s="9">
        <v>275</v>
      </c>
      <c r="H36" s="9">
        <v>229</v>
      </c>
      <c r="I36" s="24">
        <v>235</v>
      </c>
      <c r="J36" s="9">
        <v>228</v>
      </c>
      <c r="K36" s="9">
        <v>239</v>
      </c>
      <c r="L36" s="38"/>
      <c r="M36" s="38"/>
    </row>
    <row r="37" spans="1:13" x14ac:dyDescent="0.25">
      <c r="A37" s="78"/>
      <c r="B37" s="8" t="s">
        <v>19</v>
      </c>
      <c r="C37" s="9">
        <v>200</v>
      </c>
      <c r="D37" s="9">
        <v>197</v>
      </c>
      <c r="E37" s="9">
        <v>146</v>
      </c>
      <c r="F37" s="9">
        <v>179</v>
      </c>
      <c r="G37" s="9">
        <v>161</v>
      </c>
      <c r="H37" s="9">
        <v>148</v>
      </c>
      <c r="I37" s="24">
        <v>148</v>
      </c>
      <c r="J37" s="9">
        <v>123</v>
      </c>
      <c r="K37" s="9">
        <v>138</v>
      </c>
      <c r="L37" s="38"/>
      <c r="M37" s="38"/>
    </row>
    <row r="38" spans="1:13" x14ac:dyDescent="0.25">
      <c r="A38" s="78"/>
      <c r="B38" s="14" t="s">
        <v>20</v>
      </c>
      <c r="C38" s="12">
        <v>1003</v>
      </c>
      <c r="D38" s="12">
        <v>732</v>
      </c>
      <c r="E38" s="12">
        <v>731</v>
      </c>
      <c r="F38" s="12">
        <v>801</v>
      </c>
      <c r="G38" s="12">
        <v>799</v>
      </c>
      <c r="H38" s="12">
        <v>719</v>
      </c>
      <c r="I38" s="25">
        <v>708</v>
      </c>
      <c r="J38" s="12">
        <f>SUM(J34:J37)</f>
        <v>659</v>
      </c>
      <c r="K38" s="12">
        <v>747</v>
      </c>
      <c r="L38" s="39"/>
      <c r="M38" s="39"/>
    </row>
    <row r="39" spans="1:13" x14ac:dyDescent="0.25">
      <c r="A39" s="78" t="s">
        <v>21</v>
      </c>
      <c r="B39" s="8" t="s">
        <v>51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24">
        <v>0</v>
      </c>
      <c r="J39" s="9">
        <v>0</v>
      </c>
      <c r="K39" s="9">
        <v>0</v>
      </c>
      <c r="L39" s="38"/>
      <c r="M39" s="38"/>
    </row>
    <row r="40" spans="1:13" x14ac:dyDescent="0.25">
      <c r="A40" s="78"/>
      <c r="B40" s="8" t="s">
        <v>52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24">
        <v>0</v>
      </c>
      <c r="J40" s="9">
        <v>0</v>
      </c>
      <c r="K40" s="9">
        <v>0</v>
      </c>
      <c r="L40" s="38"/>
      <c r="M40" s="38"/>
    </row>
    <row r="41" spans="1:13" x14ac:dyDescent="0.25">
      <c r="A41" s="78"/>
      <c r="B41" s="8" t="s">
        <v>22</v>
      </c>
      <c r="C41" s="9">
        <v>66</v>
      </c>
      <c r="D41" s="9">
        <v>77</v>
      </c>
      <c r="E41" s="9">
        <v>77</v>
      </c>
      <c r="F41" s="9">
        <v>61</v>
      </c>
      <c r="G41" s="9">
        <v>53</v>
      </c>
      <c r="H41" s="9">
        <v>66</v>
      </c>
      <c r="I41" s="24">
        <v>59</v>
      </c>
      <c r="J41" s="9">
        <v>56</v>
      </c>
      <c r="K41" s="9">
        <v>45</v>
      </c>
      <c r="L41" s="38"/>
      <c r="M41" s="38"/>
    </row>
    <row r="42" spans="1:13" x14ac:dyDescent="0.25">
      <c r="A42" s="78"/>
      <c r="B42" s="8" t="s">
        <v>23</v>
      </c>
      <c r="C42" s="9">
        <v>52</v>
      </c>
      <c r="D42" s="9">
        <v>33</v>
      </c>
      <c r="E42" s="9">
        <v>35</v>
      </c>
      <c r="F42" s="9">
        <v>34</v>
      </c>
      <c r="G42" s="9">
        <v>29</v>
      </c>
      <c r="H42" s="9">
        <v>31</v>
      </c>
      <c r="I42" s="24">
        <v>33</v>
      </c>
      <c r="J42" s="9">
        <v>44</v>
      </c>
      <c r="K42" s="9">
        <v>45</v>
      </c>
      <c r="L42" s="38"/>
      <c r="M42" s="38"/>
    </row>
    <row r="43" spans="1:13" x14ac:dyDescent="0.25">
      <c r="A43" s="78"/>
      <c r="B43" s="8" t="s">
        <v>24</v>
      </c>
      <c r="C43" s="9">
        <v>134</v>
      </c>
      <c r="D43" s="9">
        <v>117</v>
      </c>
      <c r="E43" s="9">
        <v>122</v>
      </c>
      <c r="F43" s="9">
        <v>112</v>
      </c>
      <c r="G43" s="9">
        <v>123</v>
      </c>
      <c r="H43" s="9">
        <v>109</v>
      </c>
      <c r="I43" s="24">
        <v>99</v>
      </c>
      <c r="J43" s="9">
        <v>95</v>
      </c>
      <c r="K43" s="9">
        <v>88</v>
      </c>
      <c r="L43" s="38"/>
      <c r="M43" s="38"/>
    </row>
    <row r="44" spans="1:13" x14ac:dyDescent="0.25">
      <c r="A44" s="78"/>
      <c r="B44" s="8" t="s">
        <v>25</v>
      </c>
      <c r="C44" s="9">
        <v>37</v>
      </c>
      <c r="D44" s="9">
        <v>25</v>
      </c>
      <c r="E44" s="9">
        <v>16</v>
      </c>
      <c r="F44" s="9">
        <v>19</v>
      </c>
      <c r="G44" s="9">
        <v>29</v>
      </c>
      <c r="H44" s="9">
        <v>21</v>
      </c>
      <c r="I44" s="24">
        <v>20</v>
      </c>
      <c r="J44" s="9">
        <v>20</v>
      </c>
      <c r="K44" s="9">
        <v>28</v>
      </c>
      <c r="L44" s="38"/>
      <c r="M44" s="38"/>
    </row>
    <row r="45" spans="1:13" x14ac:dyDescent="0.25">
      <c r="A45" s="78"/>
      <c r="B45" s="8" t="s">
        <v>26</v>
      </c>
      <c r="C45" s="9">
        <v>80</v>
      </c>
      <c r="D45" s="9">
        <v>54</v>
      </c>
      <c r="E45" s="9">
        <v>37</v>
      </c>
      <c r="F45" s="9">
        <v>51</v>
      </c>
      <c r="G45" s="9">
        <v>41</v>
      </c>
      <c r="H45" s="9">
        <v>25</v>
      </c>
      <c r="I45" s="24">
        <v>25</v>
      </c>
      <c r="J45" s="9">
        <v>43</v>
      </c>
      <c r="K45" s="9">
        <v>29</v>
      </c>
      <c r="L45" s="38"/>
      <c r="M45" s="38"/>
    </row>
    <row r="46" spans="1:13" x14ac:dyDescent="0.25">
      <c r="A46" s="78"/>
      <c r="B46" s="8" t="s">
        <v>27</v>
      </c>
      <c r="C46" s="9">
        <v>39</v>
      </c>
      <c r="D46" s="9">
        <v>35</v>
      </c>
      <c r="E46" s="9">
        <v>28</v>
      </c>
      <c r="F46" s="9">
        <v>32</v>
      </c>
      <c r="G46" s="9">
        <v>32</v>
      </c>
      <c r="H46" s="9">
        <v>14</v>
      </c>
      <c r="I46" s="24">
        <v>21</v>
      </c>
      <c r="J46" s="9">
        <v>8</v>
      </c>
      <c r="K46" s="9">
        <v>0</v>
      </c>
      <c r="L46" s="38"/>
      <c r="M46" s="38"/>
    </row>
    <row r="47" spans="1:13" x14ac:dyDescent="0.25">
      <c r="A47" s="78"/>
      <c r="B47" s="8" t="s">
        <v>28</v>
      </c>
      <c r="C47" s="9">
        <v>81</v>
      </c>
      <c r="D47" s="9">
        <v>99</v>
      </c>
      <c r="E47" s="9">
        <v>86</v>
      </c>
      <c r="F47" s="9">
        <v>96</v>
      </c>
      <c r="G47" s="9">
        <v>73</v>
      </c>
      <c r="H47" s="9">
        <v>83</v>
      </c>
      <c r="I47" s="24">
        <v>75</v>
      </c>
      <c r="J47" s="9">
        <v>78</v>
      </c>
      <c r="K47" s="9">
        <v>82</v>
      </c>
      <c r="L47" s="38"/>
      <c r="M47" s="38"/>
    </row>
    <row r="48" spans="1:13" x14ac:dyDescent="0.25">
      <c r="A48" s="78"/>
      <c r="B48" s="8" t="s">
        <v>29</v>
      </c>
      <c r="C48" s="9">
        <v>25</v>
      </c>
      <c r="D48" s="9">
        <v>31</v>
      </c>
      <c r="E48" s="9">
        <v>42</v>
      </c>
      <c r="F48" s="9">
        <v>34</v>
      </c>
      <c r="G48" s="24">
        <v>27</v>
      </c>
      <c r="H48" s="24">
        <v>21</v>
      </c>
      <c r="I48" s="24">
        <v>18</v>
      </c>
      <c r="J48" s="9">
        <v>31</v>
      </c>
      <c r="K48" s="9">
        <v>15</v>
      </c>
      <c r="L48" s="38"/>
      <c r="M48" s="38"/>
    </row>
    <row r="49" spans="1:14" x14ac:dyDescent="0.25">
      <c r="A49" s="78"/>
      <c r="B49" s="8" t="s">
        <v>30</v>
      </c>
      <c r="C49" s="9">
        <v>50</v>
      </c>
      <c r="D49" s="9">
        <v>43</v>
      </c>
      <c r="E49" s="9">
        <v>61</v>
      </c>
      <c r="F49" s="9">
        <v>56</v>
      </c>
      <c r="G49" s="9">
        <v>40</v>
      </c>
      <c r="H49" s="9">
        <v>41</v>
      </c>
      <c r="I49" s="24">
        <v>47</v>
      </c>
      <c r="J49" s="9">
        <v>61</v>
      </c>
      <c r="K49" s="9">
        <v>48</v>
      </c>
      <c r="L49" s="38"/>
      <c r="M49" s="38"/>
    </row>
    <row r="50" spans="1:14" x14ac:dyDescent="0.25">
      <c r="A50" s="78"/>
      <c r="B50" s="8" t="s">
        <v>31</v>
      </c>
      <c r="C50" s="9">
        <v>120</v>
      </c>
      <c r="D50" s="9">
        <v>89</v>
      </c>
      <c r="E50" s="9">
        <v>96</v>
      </c>
      <c r="F50" s="9">
        <v>87</v>
      </c>
      <c r="G50" s="9">
        <v>81</v>
      </c>
      <c r="H50" s="9">
        <v>80</v>
      </c>
      <c r="I50" s="24">
        <v>49</v>
      </c>
      <c r="J50" s="9">
        <v>74</v>
      </c>
      <c r="K50" s="9">
        <v>84</v>
      </c>
      <c r="L50" s="38"/>
      <c r="M50" s="38"/>
    </row>
    <row r="51" spans="1:14" x14ac:dyDescent="0.25">
      <c r="A51" s="78"/>
      <c r="B51" s="14" t="s">
        <v>32</v>
      </c>
      <c r="C51" s="12">
        <v>684</v>
      </c>
      <c r="D51" s="12">
        <v>603</v>
      </c>
      <c r="E51" s="12">
        <v>600</v>
      </c>
      <c r="F51" s="12">
        <v>582</v>
      </c>
      <c r="G51" s="12">
        <v>528</v>
      </c>
      <c r="H51" s="12">
        <v>491</v>
      </c>
      <c r="I51" s="25">
        <v>446</v>
      </c>
      <c r="J51" s="12">
        <f>SUM(J39:J50)</f>
        <v>510</v>
      </c>
      <c r="K51" s="12">
        <f>SUM(K39:K50)</f>
        <v>464</v>
      </c>
      <c r="L51" s="39"/>
      <c r="M51" s="39"/>
    </row>
    <row r="52" spans="1:14" x14ac:dyDescent="0.25">
      <c r="A52" s="49" t="s">
        <v>90</v>
      </c>
      <c r="B52" s="44" t="s">
        <v>91</v>
      </c>
      <c r="C52" s="51" t="s">
        <v>92</v>
      </c>
      <c r="D52" s="50" t="s">
        <v>92</v>
      </c>
      <c r="E52" s="50" t="s">
        <v>92</v>
      </c>
      <c r="F52" s="50" t="s">
        <v>92</v>
      </c>
      <c r="G52" s="50" t="s">
        <v>92</v>
      </c>
      <c r="H52" s="50" t="s">
        <v>92</v>
      </c>
      <c r="I52" s="50" t="s">
        <v>92</v>
      </c>
      <c r="J52" s="9">
        <v>0</v>
      </c>
      <c r="K52" s="9">
        <v>0</v>
      </c>
      <c r="L52" s="31"/>
      <c r="M52" s="31"/>
      <c r="N52" s="31"/>
    </row>
    <row r="53" spans="1:14" x14ac:dyDescent="0.25">
      <c r="A53" s="15" t="s">
        <v>33</v>
      </c>
      <c r="B53" s="14"/>
      <c r="C53" s="12">
        <v>2389</v>
      </c>
      <c r="D53" s="12">
        <v>1879</v>
      </c>
      <c r="E53" s="12">
        <v>1858</v>
      </c>
      <c r="F53" s="12">
        <v>1989</v>
      </c>
      <c r="G53" s="12">
        <v>1923</v>
      </c>
      <c r="H53" s="12">
        <v>1753</v>
      </c>
      <c r="I53" s="25">
        <v>1677</v>
      </c>
      <c r="J53" s="12">
        <v>1790</v>
      </c>
      <c r="K53" s="12">
        <f>SUM(K33,K38,K51)</f>
        <v>1875</v>
      </c>
      <c r="L53" s="39"/>
      <c r="M53" s="39"/>
    </row>
  </sheetData>
  <mergeCells count="6">
    <mergeCell ref="A39:A51"/>
    <mergeCell ref="A4:A7"/>
    <mergeCell ref="A8:A12"/>
    <mergeCell ref="A13:A25"/>
    <mergeCell ref="A30:A33"/>
    <mergeCell ref="A34:A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Kirjeldus2019</vt:lpstr>
      <vt:lpstr>Aruandesse2019</vt:lpstr>
      <vt:lpstr>Andmed_detailsem</vt:lpstr>
      <vt:lpstr>Aastate võrdlus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Sirli Joona</dc:creator>
  <cp:lastModifiedBy>Mariliis Põld</cp:lastModifiedBy>
  <dcterms:created xsi:type="dcterms:W3CDTF">2018-06-13T11:22:20Z</dcterms:created>
  <dcterms:modified xsi:type="dcterms:W3CDTF">2020-09-30T07:01:32Z</dcterms:modified>
</cp:coreProperties>
</file>