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haigekassa.ee\yldine\P_ravikindlustushyvitised\P11_tervishoiukvaliteet\5_Indikaatorid\Eesti_ravikvaliteedi_andmed_2019\TTO_indik\tabelid_veebi\"/>
    </mc:Choice>
  </mc:AlternateContent>
  <xr:revisionPtr revIDLastSave="0" documentId="13_ncr:1_{3FC8E778-E694-403F-B968-54F91C6E7D8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Kirjeldus2019" sheetId="1" r:id="rId1"/>
    <sheet name="Aruandesse2019" sheetId="2" r:id="rId2"/>
    <sheet name="Andmed_detailsem" sheetId="3" r:id="rId3"/>
    <sheet name="Aastate võrdlus" sheetId="4" r:id="rId4"/>
  </sheets>
  <externalReferences>
    <externalReference r:id="rId5"/>
  </externalReferences>
  <definedNames>
    <definedName name="DF_GRID_1">Andmed_detailsem!#REF!</definedName>
    <definedName name="HVA_I" localSheetId="3">[1]Aruandesse!$C$4:$C$25*0+[1]Aruandesse!$C$26</definedName>
    <definedName name="HVA_I">Aruandesse2019!$H$5:$H$26*0+Andmed_detailsem!$F$26</definedName>
    <definedName name="HVA_II" localSheetId="3">[1]Aruandesse!#REF!*0+[1]Aruandesse!#REF!</definedName>
    <definedName name="HVA_II">Aruandesse2019!#REF!*0+Aruandesse2019!#REF!</definedName>
    <definedName name="SAPBEXhrIndnt" hidden="1">"Wide"</definedName>
    <definedName name="SAPsysID" hidden="1">"708C5W7SBKP804JT78WJ0JNKI"</definedName>
    <definedName name="SAPwbID" hidden="1">"ARS"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5" i="4" l="1"/>
  <c r="L6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4" i="4"/>
  <c r="K5" i="2" l="1"/>
  <c r="G5" i="3" l="1"/>
  <c r="G6" i="3"/>
  <c r="G7" i="3"/>
  <c r="G8" i="3"/>
  <c r="G9" i="3"/>
  <c r="G10" i="3"/>
  <c r="G11" i="3"/>
  <c r="G12" i="3"/>
  <c r="G13" i="3"/>
  <c r="G15" i="3"/>
  <c r="G16" i="3"/>
  <c r="G17" i="3"/>
  <c r="G18" i="3"/>
  <c r="G19" i="3"/>
  <c r="G20" i="3"/>
  <c r="G21" i="3"/>
  <c r="G22" i="3"/>
  <c r="G23" i="3"/>
  <c r="G24" i="3"/>
  <c r="G25" i="3"/>
  <c r="G4" i="3"/>
  <c r="D5" i="3"/>
  <c r="D7" i="3" s="1"/>
  <c r="D6" i="3"/>
  <c r="D8" i="3"/>
  <c r="D9" i="3"/>
  <c r="D10" i="3"/>
  <c r="D11" i="3"/>
  <c r="D13" i="3"/>
  <c r="D14" i="3"/>
  <c r="D15" i="3"/>
  <c r="D16" i="3"/>
  <c r="D17" i="3"/>
  <c r="D18" i="3"/>
  <c r="D19" i="3"/>
  <c r="D20" i="3"/>
  <c r="D21" i="3"/>
  <c r="D22" i="3"/>
  <c r="D23" i="3"/>
  <c r="D24" i="3"/>
  <c r="D4" i="3"/>
  <c r="E25" i="3"/>
  <c r="C25" i="3"/>
  <c r="C26" i="3" s="1"/>
  <c r="L6" i="2"/>
  <c r="L7" i="2"/>
  <c r="L9" i="2"/>
  <c r="L10" i="2"/>
  <c r="L11" i="2"/>
  <c r="L12" i="2"/>
  <c r="L14" i="2"/>
  <c r="L15" i="2"/>
  <c r="L16" i="2"/>
  <c r="L17" i="2"/>
  <c r="L18" i="2"/>
  <c r="L19" i="2"/>
  <c r="L20" i="2"/>
  <c r="L21" i="2"/>
  <c r="L22" i="2"/>
  <c r="L23" i="2"/>
  <c r="L24" i="2"/>
  <c r="L25" i="2"/>
  <c r="K6" i="2"/>
  <c r="K7" i="2"/>
  <c r="K9" i="2"/>
  <c r="K10" i="2"/>
  <c r="K11" i="2"/>
  <c r="K12" i="2"/>
  <c r="K14" i="2"/>
  <c r="K15" i="2"/>
  <c r="K16" i="2"/>
  <c r="K17" i="2"/>
  <c r="K18" i="2"/>
  <c r="K19" i="2"/>
  <c r="K20" i="2"/>
  <c r="K21" i="2"/>
  <c r="K22" i="2"/>
  <c r="K23" i="2"/>
  <c r="K24" i="2"/>
  <c r="K25" i="2"/>
  <c r="L5" i="2"/>
  <c r="D25" i="3" l="1"/>
  <c r="D12" i="3"/>
  <c r="D26" i="3"/>
  <c r="E26" i="3"/>
  <c r="L26" i="2" l="1"/>
  <c r="K26" i="2"/>
  <c r="K13" i="2"/>
  <c r="L13" i="2"/>
  <c r="L8" i="2"/>
  <c r="K8" i="2"/>
  <c r="I6" i="2"/>
  <c r="F26" i="3" l="1"/>
  <c r="G26" i="3" s="1"/>
  <c r="K28" i="2"/>
  <c r="L28" i="2"/>
  <c r="I7" i="2"/>
  <c r="I8" i="2"/>
  <c r="I9" i="2"/>
  <c r="I10" i="2"/>
  <c r="I11" i="2"/>
  <c r="I12" i="2"/>
  <c r="I13" i="2"/>
  <c r="I14" i="2"/>
  <c r="I16" i="2"/>
  <c r="I17" i="2"/>
  <c r="I18" i="2"/>
  <c r="I19" i="2"/>
  <c r="I20" i="2"/>
  <c r="I21" i="2"/>
  <c r="I22" i="2"/>
  <c r="I23" i="2"/>
  <c r="I24" i="2"/>
  <c r="I25" i="2"/>
  <c r="I26" i="2"/>
  <c r="I28" i="2"/>
  <c r="I5" i="2"/>
  <c r="J27" i="2" l="1"/>
  <c r="J26" i="2"/>
  <c r="J25" i="2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2" i="4"/>
  <c r="M11" i="4"/>
  <c r="M10" i="4"/>
  <c r="M9" i="4"/>
  <c r="M8" i="4"/>
  <c r="M7" i="4"/>
  <c r="M6" i="4"/>
  <c r="M5" i="4"/>
  <c r="M4" i="4"/>
  <c r="N28" i="2"/>
  <c r="M28" i="2"/>
  <c r="N26" i="2"/>
  <c r="M26" i="2"/>
  <c r="N25" i="2"/>
  <c r="M25" i="2"/>
  <c r="N24" i="2"/>
  <c r="M24" i="2"/>
  <c r="J24" i="2"/>
  <c r="N23" i="2"/>
  <c r="M23" i="2"/>
  <c r="J23" i="2"/>
  <c r="N22" i="2"/>
  <c r="M22" i="2"/>
  <c r="J22" i="2"/>
  <c r="N21" i="2"/>
  <c r="M21" i="2"/>
  <c r="J21" i="2"/>
  <c r="N20" i="2"/>
  <c r="M20" i="2"/>
  <c r="J20" i="2"/>
  <c r="N19" i="2"/>
  <c r="M19" i="2"/>
  <c r="J19" i="2"/>
  <c r="N18" i="2"/>
  <c r="M18" i="2"/>
  <c r="J18" i="2"/>
  <c r="N17" i="2"/>
  <c r="M17" i="2"/>
  <c r="J17" i="2"/>
  <c r="N16" i="2"/>
  <c r="M16" i="2"/>
  <c r="J16" i="2"/>
  <c r="N15" i="2"/>
  <c r="M15" i="2"/>
  <c r="J15" i="2"/>
  <c r="N14" i="2"/>
  <c r="M14" i="2"/>
  <c r="J14" i="2"/>
  <c r="N13" i="2"/>
  <c r="M13" i="2"/>
  <c r="J13" i="2"/>
  <c r="N12" i="2"/>
  <c r="M12" i="2"/>
  <c r="J12" i="2"/>
  <c r="N11" i="2"/>
  <c r="M11" i="2"/>
  <c r="J11" i="2"/>
  <c r="N10" i="2"/>
  <c r="M10" i="2"/>
  <c r="J10" i="2"/>
  <c r="N9" i="2"/>
  <c r="M9" i="2"/>
  <c r="J9" i="2"/>
  <c r="N8" i="2"/>
  <c r="M8" i="2"/>
  <c r="J8" i="2"/>
  <c r="N7" i="2"/>
  <c r="M7" i="2"/>
  <c r="J7" i="2"/>
  <c r="N6" i="2"/>
  <c r="M6" i="2"/>
  <c r="J6" i="2"/>
  <c r="N5" i="2"/>
  <c r="M5" i="2"/>
  <c r="J5" i="2"/>
</calcChain>
</file>

<file path=xl/sharedStrings.xml><?xml version="1.0" encoding="utf-8"?>
<sst xmlns="http://schemas.openxmlformats.org/spreadsheetml/2006/main" count="256" uniqueCount="105">
  <si>
    <r>
      <t xml:space="preserve">Indikaator 4a.  RAVIKESTUS: APENDEKTOOMIA </t>
    </r>
    <r>
      <rPr>
        <b/>
        <sz val="11"/>
        <color indexed="8"/>
        <rFont val="Calibri"/>
        <family val="2"/>
        <charset val="186"/>
      </rPr>
      <t xml:space="preserve"> </t>
    </r>
    <r>
      <rPr>
        <b/>
        <sz val="11"/>
        <color indexed="62"/>
        <rFont val="Times New Roman"/>
        <family val="1"/>
        <charset val="186"/>
      </rPr>
      <t xml:space="preserve"> </t>
    </r>
  </si>
  <si>
    <t>haiglaliik</t>
  </si>
  <si>
    <t>95% usaldusvahemik</t>
  </si>
  <si>
    <t>alumine usaldusvahemik</t>
  </si>
  <si>
    <t>ülemine usaldusvahemik</t>
  </si>
  <si>
    <t>alumise usaldusvahemiku erinevus sagedusest</t>
  </si>
  <si>
    <t>ülemise usaldusvahemiku erinevus sagedusest</t>
  </si>
  <si>
    <t>PERH</t>
  </si>
  <si>
    <t>TLH</t>
  </si>
  <si>
    <t>TÜK</t>
  </si>
  <si>
    <t>piirkH</t>
  </si>
  <si>
    <t>ITK</t>
  </si>
  <si>
    <t>IVKH</t>
  </si>
  <si>
    <t>LTKH</t>
  </si>
  <si>
    <t>PH</t>
  </si>
  <si>
    <t>keskH</t>
  </si>
  <si>
    <t>Hiiumaa</t>
  </si>
  <si>
    <t>Järva</t>
  </si>
  <si>
    <t>Kures</t>
  </si>
  <si>
    <t>Lõuna</t>
  </si>
  <si>
    <t>Lääne</t>
  </si>
  <si>
    <t>Narva</t>
  </si>
  <si>
    <t>Põlva</t>
  </si>
  <si>
    <t>Rakvere</t>
  </si>
  <si>
    <t>Rapla</t>
  </si>
  <si>
    <t>Valga</t>
  </si>
  <si>
    <t>Vilj</t>
  </si>
  <si>
    <t>üldH</t>
  </si>
  <si>
    <t>HVA keskmine</t>
  </si>
  <si>
    <t>Kokku</t>
  </si>
  <si>
    <t>haigla</t>
  </si>
  <si>
    <t xml:space="preserve"> ≤ 5 päeva </t>
  </si>
  <si>
    <t xml:space="preserve"> ≥ 6 päeva </t>
  </si>
  <si>
    <t>KOKKU</t>
  </si>
  <si>
    <t>Jõgeva</t>
  </si>
  <si>
    <r>
      <t xml:space="preserve">Raviarvete arv, mille apendektoomia ravikestus on olnud </t>
    </r>
    <r>
      <rPr>
        <sz val="11"/>
        <color indexed="56"/>
        <rFont val="Calibri"/>
        <family val="2"/>
      </rPr>
      <t>≤</t>
    </r>
    <r>
      <rPr>
        <sz val="11"/>
        <color indexed="56"/>
        <rFont val="Times New Roman"/>
        <family val="1"/>
        <charset val="186"/>
      </rPr>
      <t>5 päeva</t>
    </r>
  </si>
  <si>
    <t>* teenust ei osutata</t>
  </si>
  <si>
    <t>Haiglaliik</t>
  </si>
  <si>
    <t xml:space="preserve">Haigla </t>
  </si>
  <si>
    <t>Piirkondlikud</t>
  </si>
  <si>
    <t>Keskhaiglad</t>
  </si>
  <si>
    <t>Üldhaiglad</t>
  </si>
  <si>
    <t>Põhja-Eesti Regionaalhaigla</t>
  </si>
  <si>
    <t>Tallinna Lastehaigla</t>
  </si>
  <si>
    <t>Tartu Ülikooli Kliinikum</t>
  </si>
  <si>
    <t>Ida-Tallinna Keskhaigla</t>
  </si>
  <si>
    <t>Ida-Viru Keskhaigla</t>
  </si>
  <si>
    <t>Lääne-Tallinna Keskhaigla</t>
  </si>
  <si>
    <t>Pärnu Haigla</t>
  </si>
  <si>
    <t>Hiiumaa Haigla</t>
  </si>
  <si>
    <t>Järvamaa Haigla</t>
  </si>
  <si>
    <t>Kuressaare Haigla</t>
  </si>
  <si>
    <t>Lõuna-Eesti Haigla</t>
  </si>
  <si>
    <t>Läänemaa Haigla</t>
  </si>
  <si>
    <t>Narva Haigla</t>
  </si>
  <si>
    <t>Põlva Haigla</t>
  </si>
  <si>
    <t>Rakvere Haigla</t>
  </si>
  <si>
    <t>Raplamaa Haigla</t>
  </si>
  <si>
    <t>Valga Haigla</t>
  </si>
  <si>
    <t>Viljandi Haigla</t>
  </si>
  <si>
    <t>Jõgeva Haigla*</t>
  </si>
  <si>
    <t>Arveid kokku</t>
  </si>
  <si>
    <t/>
  </si>
  <si>
    <t>Keskhaigla</t>
  </si>
  <si>
    <t>Üldhaigla</t>
  </si>
  <si>
    <r>
      <t xml:space="preserve">Vanus </t>
    </r>
    <r>
      <rPr>
        <b/>
        <sz val="11"/>
        <color theme="1"/>
        <rFont val="Calibri"/>
        <family val="2"/>
        <charset val="186"/>
      </rPr>
      <t>≤14</t>
    </r>
  </si>
  <si>
    <r>
      <t xml:space="preserve">Vanus </t>
    </r>
    <r>
      <rPr>
        <b/>
        <sz val="11"/>
        <color theme="1"/>
        <rFont val="Calibri"/>
        <family val="2"/>
        <charset val="186"/>
      </rPr>
      <t>≥</t>
    </r>
    <r>
      <rPr>
        <b/>
        <sz val="11"/>
        <color theme="1"/>
        <rFont val="Calibri"/>
        <family val="2"/>
        <charset val="186"/>
        <scheme val="minor"/>
      </rPr>
      <t>19</t>
    </r>
  </si>
  <si>
    <t>Erihaiglad</t>
  </si>
  <si>
    <t>Haapsalu Neuroloogiline Rehabilitatsioonikeskus*</t>
  </si>
  <si>
    <t>-</t>
  </si>
  <si>
    <t>Teenus</t>
  </si>
  <si>
    <t>Laparoskoopiline apendektoomia</t>
  </si>
  <si>
    <t>Apendektoomia kesklõikest</t>
  </si>
  <si>
    <t>Apendektoomia</t>
  </si>
  <si>
    <t>J2211</t>
  </si>
  <si>
    <t>J2101</t>
  </si>
  <si>
    <t>J2125</t>
  </si>
  <si>
    <t>Osakaal</t>
  </si>
  <si>
    <t xml:space="preserve">Arveid, kus ravipäevi ≤ 5 </t>
  </si>
  <si>
    <t>2011 apendektoomia ravikestus ≤5 päeva, osakaa</t>
  </si>
  <si>
    <t>2012 apendektoomia ravikestus ≤5 päeva, osakaal</t>
  </si>
  <si>
    <t>2013 apendektoomia ravikestus ≤5 päeva, osakaal</t>
  </si>
  <si>
    <t>2014 apendektoomia ravikestus ≤5 päeva, osakaal</t>
  </si>
  <si>
    <t>2015 apendektoomia ravikestus ≤5 päeva, osakaal</t>
  </si>
  <si>
    <t>2016 apendektoomia ravikestus ≤5 päeva, osakaal</t>
  </si>
  <si>
    <t>2017 apendektoomia ravikestus ≤5 päeva, osakaal</t>
  </si>
  <si>
    <t>2018 apendektoomia ravikestus ≤5 päeva, osakaal</t>
  </si>
  <si>
    <t>–</t>
  </si>
  <si>
    <t>Kuni 5 päeva kestnud apendektoomia ravijuhtude osakaal</t>
  </si>
  <si>
    <t xml:space="preserve">Kriipsuga ( – ) tähistatud read, kus ei olnud juhtusid ning tulemust ei saanud arvutada. </t>
  </si>
  <si>
    <t>Vanus 15–18</t>
  </si>
  <si>
    <t>2019. a apendektoomia ravijuhud, arv</t>
  </si>
  <si>
    <t>2019. a apendektoomia ravikestus ≤5 päeva, arv</t>
  </si>
  <si>
    <t>2019. a apendektoomia ravikestus ≤5 päeva, osakaal</t>
  </si>
  <si>
    <t>2019. a apendektoomia ravikestus ≤ 5 päeva, arv</t>
  </si>
  <si>
    <t>2019. a apendektoomia ravikestus ≤ 5 päeva, osakaal</t>
  </si>
  <si>
    <t>2019. a vältimatu apendektoomia ravikestus ≤5 päeva, arv</t>
  </si>
  <si>
    <t>2019. a vältimatu apendektoomia ravikestus ≤5 päeva, osakaal</t>
  </si>
  <si>
    <t>2019.aastast on algvalimi periood arve alguse asemel arve lõpu järgi</t>
  </si>
  <si>
    <t>2019. a vältimatud apendektoomia ravijuhud, arv</t>
  </si>
  <si>
    <t xml:space="preserve">2019 ravikestus ≤ 5 päeva </t>
  </si>
  <si>
    <t xml:space="preserve">2019 ravikestus ≥ 6 päeva </t>
  </si>
  <si>
    <t>PiirkH</t>
  </si>
  <si>
    <t>KeskH</t>
  </si>
  <si>
    <t>ÜldH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</si>
</sst>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3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u/>
      <sz val="11"/>
      <color theme="10"/>
      <name val="Calibri"/>
      <family val="2"/>
      <charset val="186"/>
      <scheme val="minor"/>
    </font>
    <font>
      <b/>
      <sz val="10"/>
      <color rgb="FF000000"/>
      <name val="Times New Roman"/>
      <family val="1"/>
      <charset val="186"/>
    </font>
    <font>
      <b/>
      <sz val="11"/>
      <color rgb="FF1C5394"/>
      <name val="Times New Roman"/>
      <family val="1"/>
      <charset val="186"/>
    </font>
    <font>
      <b/>
      <sz val="11"/>
      <color indexed="8"/>
      <name val="Calibri"/>
      <family val="2"/>
      <charset val="186"/>
    </font>
    <font>
      <b/>
      <sz val="11"/>
      <color indexed="62"/>
      <name val="Times New Roman"/>
      <family val="1"/>
      <charset val="186"/>
    </font>
    <font>
      <sz val="11"/>
      <name val="Times New Roman"/>
      <family val="1"/>
      <charset val="186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3"/>
      <name val="Times New Roman"/>
      <family val="1"/>
      <charset val="186"/>
    </font>
    <font>
      <sz val="11"/>
      <color indexed="56"/>
      <name val="Calibri"/>
      <family val="2"/>
    </font>
    <font>
      <sz val="11"/>
      <color indexed="56"/>
      <name val="Times New Roman"/>
      <family val="1"/>
      <charset val="186"/>
    </font>
    <font>
      <sz val="11"/>
      <name val="Calibri"/>
      <family val="2"/>
      <charset val="186"/>
      <scheme val="minor"/>
    </font>
    <font>
      <sz val="8"/>
      <name val="Arial"/>
      <family val="2"/>
      <charset val="186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b/>
      <sz val="11"/>
      <color theme="1"/>
      <name val="Calibri"/>
      <family val="2"/>
      <charset val="186"/>
    </font>
    <font>
      <sz val="8"/>
      <name val="Arial"/>
      <family val="2"/>
      <charset val="186"/>
    </font>
    <font>
      <sz val="8"/>
      <name val="Arial"/>
    </font>
  </fonts>
  <fills count="54">
    <fill>
      <patternFill patternType="none"/>
    </fill>
    <fill>
      <patternFill patternType="gray125"/>
    </fill>
    <fill>
      <patternFill patternType="solid">
        <fgColor rgb="FF62BB46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1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6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7" fillId="4" borderId="0"/>
    <xf numFmtId="0" fontId="25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0" borderId="0" applyNumberFormat="0" applyBorder="0" applyAlignment="0" applyProtection="0"/>
    <xf numFmtId="0" fontId="26" fillId="18" borderId="0" applyNumberFormat="0" applyBorder="0" applyAlignment="0" applyProtection="0"/>
    <xf numFmtId="0" fontId="25" fillId="11" borderId="0" applyNumberFormat="0" applyBorder="0" applyAlignment="0" applyProtection="0"/>
    <xf numFmtId="0" fontId="25" fillId="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5" fillId="8" borderId="0" applyNumberFormat="0" applyBorder="0" applyAlignment="0" applyProtection="0"/>
    <xf numFmtId="0" fontId="25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5" fillId="24" borderId="0" applyNumberFormat="0" applyBorder="0" applyAlignment="0" applyProtection="0"/>
    <xf numFmtId="0" fontId="27" fillId="22" borderId="0" applyNumberFormat="0" applyBorder="0" applyAlignment="0" applyProtection="0"/>
    <xf numFmtId="0" fontId="28" fillId="25" borderId="7" applyNumberFormat="0" applyAlignment="0" applyProtection="0"/>
    <xf numFmtId="0" fontId="29" fillId="17" borderId="8" applyNumberFormat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26" fillId="15" borderId="0" applyNumberFormat="0" applyBorder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34" fillId="23" borderId="7" applyNumberFormat="0" applyAlignment="0" applyProtection="0"/>
    <xf numFmtId="0" fontId="35" fillId="0" borderId="12" applyNumberFormat="0" applyFill="0" applyAlignment="0" applyProtection="0"/>
    <xf numFmtId="0" fontId="35" fillId="23" borderId="0" applyNumberFormat="0" applyBorder="0" applyAlignment="0" applyProtection="0"/>
    <xf numFmtId="0" fontId="18" fillId="22" borderId="7" applyNumberFormat="0" applyFont="0" applyAlignment="0" applyProtection="0"/>
    <xf numFmtId="0" fontId="36" fillId="25" borderId="13" applyNumberFormat="0" applyAlignment="0" applyProtection="0"/>
    <xf numFmtId="4" fontId="18" fillId="29" borderId="7" applyNumberFormat="0" applyProtection="0">
      <alignment vertical="center"/>
    </xf>
    <xf numFmtId="4" fontId="39" fillId="30" borderId="7" applyNumberFormat="0" applyProtection="0">
      <alignment vertical="center"/>
    </xf>
    <xf numFmtId="4" fontId="18" fillId="30" borderId="7" applyNumberFormat="0" applyProtection="0">
      <alignment horizontal="left" vertical="center" indent="1"/>
    </xf>
    <xf numFmtId="0" fontId="22" fillId="29" borderId="14" applyNumberFormat="0" applyProtection="0">
      <alignment horizontal="left" vertical="top" indent="1"/>
    </xf>
    <xf numFmtId="4" fontId="18" fillId="31" borderId="7" applyNumberFormat="0" applyProtection="0">
      <alignment horizontal="left" vertical="center" indent="1"/>
    </xf>
    <xf numFmtId="4" fontId="18" fillId="32" borderId="7" applyNumberFormat="0" applyProtection="0">
      <alignment horizontal="right" vertical="center"/>
    </xf>
    <xf numFmtId="4" fontId="18" fillId="33" borderId="7" applyNumberFormat="0" applyProtection="0">
      <alignment horizontal="right" vertical="center"/>
    </xf>
    <xf numFmtId="4" fontId="18" fillId="34" borderId="15" applyNumberFormat="0" applyProtection="0">
      <alignment horizontal="right" vertical="center"/>
    </xf>
    <xf numFmtId="4" fontId="18" fillId="35" borderId="7" applyNumberFormat="0" applyProtection="0">
      <alignment horizontal="right" vertical="center"/>
    </xf>
    <xf numFmtId="4" fontId="18" fillId="36" borderId="7" applyNumberFormat="0" applyProtection="0">
      <alignment horizontal="right" vertical="center"/>
    </xf>
    <xf numFmtId="4" fontId="18" fillId="37" borderId="7" applyNumberFormat="0" applyProtection="0">
      <alignment horizontal="right" vertical="center"/>
    </xf>
    <xf numFmtId="4" fontId="18" fillId="38" borderId="7" applyNumberFormat="0" applyProtection="0">
      <alignment horizontal="right" vertical="center"/>
    </xf>
    <xf numFmtId="4" fontId="18" fillId="39" borderId="7" applyNumberFormat="0" applyProtection="0">
      <alignment horizontal="right" vertical="center"/>
    </xf>
    <xf numFmtId="4" fontId="18" fillId="40" borderId="7" applyNumberFormat="0" applyProtection="0">
      <alignment horizontal="right" vertical="center"/>
    </xf>
    <xf numFmtId="4" fontId="18" fillId="41" borderId="15" applyNumberFormat="0" applyProtection="0">
      <alignment horizontal="left" vertical="center" indent="1"/>
    </xf>
    <xf numFmtId="4" fontId="21" fillId="42" borderId="15" applyNumberFormat="0" applyProtection="0">
      <alignment horizontal="left" vertical="center" indent="1"/>
    </xf>
    <xf numFmtId="4" fontId="21" fillId="42" borderId="15" applyNumberFormat="0" applyProtection="0">
      <alignment horizontal="left" vertical="center" indent="1"/>
    </xf>
    <xf numFmtId="4" fontId="18" fillId="43" borderId="7" applyNumberFormat="0" applyProtection="0">
      <alignment horizontal="right" vertical="center"/>
    </xf>
    <xf numFmtId="4" fontId="18" fillId="44" borderId="15" applyNumberFormat="0" applyProtection="0">
      <alignment horizontal="left" vertical="center" indent="1"/>
    </xf>
    <xf numFmtId="4" fontId="18" fillId="43" borderId="15" applyNumberFormat="0" applyProtection="0">
      <alignment horizontal="left" vertical="center" indent="1"/>
    </xf>
    <xf numFmtId="0" fontId="18" fillId="45" borderId="7" applyNumberFormat="0" applyProtection="0">
      <alignment horizontal="left" vertical="center" indent="1"/>
    </xf>
    <xf numFmtId="0" fontId="18" fillId="42" borderId="14" applyNumberFormat="0" applyProtection="0">
      <alignment horizontal="left" vertical="top" indent="1"/>
    </xf>
    <xf numFmtId="0" fontId="18" fillId="46" borderId="7" applyNumberFormat="0" applyProtection="0">
      <alignment horizontal="left" vertical="center" indent="1"/>
    </xf>
    <xf numFmtId="0" fontId="18" fillId="43" borderId="14" applyNumberFormat="0" applyProtection="0">
      <alignment horizontal="left" vertical="top" indent="1"/>
    </xf>
    <xf numFmtId="0" fontId="18" fillId="47" borderId="7" applyNumberFormat="0" applyProtection="0">
      <alignment horizontal="left" vertical="center" indent="1"/>
    </xf>
    <xf numFmtId="0" fontId="18" fillId="47" borderId="14" applyNumberFormat="0" applyProtection="0">
      <alignment horizontal="left" vertical="top" indent="1"/>
    </xf>
    <xf numFmtId="0" fontId="18" fillId="44" borderId="7" applyNumberFormat="0" applyProtection="0">
      <alignment horizontal="left" vertical="center" indent="1"/>
    </xf>
    <xf numFmtId="0" fontId="18" fillId="44" borderId="14" applyNumberFormat="0" applyProtection="0">
      <alignment horizontal="left" vertical="top" indent="1"/>
    </xf>
    <xf numFmtId="0" fontId="18" fillId="48" borderId="16" applyNumberFormat="0">
      <protection locked="0"/>
    </xf>
    <xf numFmtId="0" fontId="19" fillId="42" borderId="17" applyBorder="0"/>
    <xf numFmtId="4" fontId="20" fillId="49" borderId="14" applyNumberFormat="0" applyProtection="0">
      <alignment vertical="center"/>
    </xf>
    <xf numFmtId="4" fontId="39" fillId="50" borderId="1" applyNumberFormat="0" applyProtection="0">
      <alignment vertical="center"/>
    </xf>
    <xf numFmtId="4" fontId="20" fillId="45" borderId="14" applyNumberFormat="0" applyProtection="0">
      <alignment horizontal="left" vertical="center" indent="1"/>
    </xf>
    <xf numFmtId="0" fontId="20" fillId="49" borderId="14" applyNumberFormat="0" applyProtection="0">
      <alignment horizontal="left" vertical="top" indent="1"/>
    </xf>
    <xf numFmtId="4" fontId="18" fillId="0" borderId="7" applyNumberFormat="0" applyProtection="0">
      <alignment horizontal="right" vertical="center"/>
    </xf>
    <xf numFmtId="4" fontId="39" fillId="51" borderId="7" applyNumberFormat="0" applyProtection="0">
      <alignment horizontal="right" vertical="center"/>
    </xf>
    <xf numFmtId="4" fontId="18" fillId="31" borderId="7" applyNumberFormat="0" applyProtection="0">
      <alignment horizontal="left" vertical="center" indent="1"/>
    </xf>
    <xf numFmtId="0" fontId="20" fillId="43" borderId="14" applyNumberFormat="0" applyProtection="0">
      <alignment horizontal="left" vertical="top" indent="1"/>
    </xf>
    <xf numFmtId="4" fontId="23" fillId="52" borderId="15" applyNumberFormat="0" applyProtection="0">
      <alignment horizontal="left" vertical="center" indent="1"/>
    </xf>
    <xf numFmtId="0" fontId="18" fillId="53" borderId="1"/>
    <xf numFmtId="4" fontId="24" fillId="48" borderId="7" applyNumberFormat="0" applyProtection="0">
      <alignment horizontal="right" vertical="center"/>
    </xf>
    <xf numFmtId="0" fontId="37" fillId="0" borderId="0" applyNumberFormat="0" applyFill="0" applyBorder="0" applyAlignment="0" applyProtection="0"/>
    <xf numFmtId="0" fontId="30" fillId="0" borderId="18" applyNumberFormat="0" applyFill="0" applyAlignment="0" applyProtection="0"/>
    <xf numFmtId="0" fontId="38" fillId="0" borderId="0" applyNumberFormat="0" applyFill="0" applyBorder="0" applyAlignment="0" applyProtection="0"/>
    <xf numFmtId="0" fontId="25" fillId="5" borderId="0" applyNumberFormat="0" applyBorder="0" applyAlignment="0" applyProtection="0"/>
    <xf numFmtId="0" fontId="25" fillId="9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8" borderId="0" applyNumberFormat="0" applyBorder="0" applyAlignment="0" applyProtection="0"/>
    <xf numFmtId="0" fontId="25" fillId="17" borderId="0" applyNumberFormat="0" applyBorder="0" applyAlignment="0" applyProtection="0"/>
    <xf numFmtId="0" fontId="25" fillId="13" borderId="0" applyNumberFormat="0" applyBorder="0" applyAlignment="0" applyProtection="0"/>
    <xf numFmtId="0" fontId="25" fillId="9" borderId="0" applyNumberFormat="0" applyBorder="0" applyAlignment="0" applyProtection="0"/>
    <xf numFmtId="0" fontId="25" fillId="5" borderId="0" applyNumberFormat="0" applyBorder="0" applyAlignment="0" applyProtection="0"/>
    <xf numFmtId="0" fontId="25" fillId="9" borderId="0" applyNumberFormat="0" applyBorder="0" applyAlignment="0" applyProtection="0"/>
    <xf numFmtId="0" fontId="25" fillId="5" borderId="0" applyNumberFormat="0" applyBorder="0" applyAlignment="0" applyProtection="0"/>
    <xf numFmtId="0" fontId="41" fillId="4" borderId="0"/>
    <xf numFmtId="0" fontId="25" fillId="5" borderId="0" applyNumberFormat="0" applyBorder="0" applyAlignment="0" applyProtection="0"/>
    <xf numFmtId="0" fontId="25" fillId="9" borderId="0" applyNumberFormat="0" applyBorder="0" applyAlignment="0" applyProtection="0"/>
    <xf numFmtId="0" fontId="25" fillId="13" borderId="0" applyNumberFormat="0" applyBorder="0" applyAlignment="0" applyProtection="0"/>
    <xf numFmtId="0" fontId="25" fillId="17" borderId="0" applyNumberFormat="0" applyBorder="0" applyAlignment="0" applyProtection="0"/>
    <xf numFmtId="0" fontId="25" fillId="8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8" borderId="0" applyNumberFormat="0" applyBorder="0" applyAlignment="0" applyProtection="0"/>
    <xf numFmtId="0" fontId="25" fillId="17" borderId="0" applyNumberFormat="0" applyBorder="0" applyAlignment="0" applyProtection="0"/>
    <xf numFmtId="0" fontId="25" fillId="13" borderId="0" applyNumberFormat="0" applyBorder="0" applyAlignment="0" applyProtection="0"/>
    <xf numFmtId="0" fontId="25" fillId="9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13" borderId="0" applyNumberFormat="0" applyBorder="0" applyAlignment="0" applyProtection="0"/>
    <xf numFmtId="0" fontId="25" fillId="5" borderId="0" applyNumberFormat="0" applyBorder="0" applyAlignment="0" applyProtection="0"/>
    <xf numFmtId="0" fontId="25" fillId="9" borderId="0" applyNumberFormat="0" applyBorder="0" applyAlignment="0" applyProtection="0"/>
    <xf numFmtId="0" fontId="25" fillId="13" borderId="0" applyNumberFormat="0" applyBorder="0" applyAlignment="0" applyProtection="0"/>
    <xf numFmtId="0" fontId="25" fillId="17" borderId="0" applyNumberFormat="0" applyBorder="0" applyAlignment="0" applyProtection="0"/>
    <xf numFmtId="0" fontId="25" fillId="13" borderId="0" applyNumberFormat="0" applyBorder="0" applyAlignment="0" applyProtection="0"/>
    <xf numFmtId="0" fontId="25" fillId="17" borderId="0" applyNumberFormat="0" applyBorder="0" applyAlignment="0" applyProtection="0"/>
    <xf numFmtId="0" fontId="25" fillId="9" borderId="0" applyNumberFormat="0" applyBorder="0" applyAlignment="0" applyProtection="0"/>
    <xf numFmtId="0" fontId="25" fillId="17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13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17" borderId="0" applyNumberFormat="0" applyBorder="0" applyAlignment="0" applyProtection="0"/>
    <xf numFmtId="0" fontId="25" fillId="8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3" borderId="0" applyNumberFormat="0" applyBorder="0" applyAlignment="0" applyProtection="0"/>
    <xf numFmtId="0" fontId="25" fillId="17" borderId="0" applyNumberFormat="0" applyBorder="0" applyAlignment="0" applyProtection="0"/>
    <xf numFmtId="0" fontId="25" fillId="13" borderId="0" applyNumberFormat="0" applyBorder="0" applyAlignment="0" applyProtection="0"/>
    <xf numFmtId="0" fontId="25" fillId="9" borderId="0" applyNumberFormat="0" applyBorder="0" applyAlignment="0" applyProtection="0"/>
    <xf numFmtId="0" fontId="25" fillId="13" borderId="0" applyNumberFormat="0" applyBorder="0" applyAlignment="0" applyProtection="0"/>
    <xf numFmtId="0" fontId="25" fillId="5" borderId="0" applyNumberFormat="0" applyBorder="0" applyAlignment="0" applyProtection="0"/>
    <xf numFmtId="0" fontId="25" fillId="9" borderId="0" applyNumberFormat="0" applyBorder="0" applyAlignment="0" applyProtection="0"/>
    <xf numFmtId="0" fontId="25" fillId="5" borderId="0" applyNumberFormat="0" applyBorder="0" applyAlignment="0" applyProtection="0"/>
    <xf numFmtId="0" fontId="25" fillId="9" borderId="0" applyNumberFormat="0" applyBorder="0" applyAlignment="0" applyProtection="0"/>
    <xf numFmtId="0" fontId="25" fillId="5" borderId="0" applyNumberFormat="0" applyBorder="0" applyAlignment="0" applyProtection="0"/>
    <xf numFmtId="0" fontId="25" fillId="9" borderId="0" applyNumberFormat="0" applyBorder="0" applyAlignment="0" applyProtection="0"/>
    <xf numFmtId="0" fontId="25" fillId="5" borderId="0" applyNumberFormat="0" applyBorder="0" applyAlignment="0" applyProtection="0"/>
    <xf numFmtId="0" fontId="25" fillId="9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3" borderId="0" applyNumberFormat="0" applyBorder="0" applyAlignment="0" applyProtection="0"/>
    <xf numFmtId="0" fontId="25" fillId="9" borderId="0" applyNumberFormat="0" applyBorder="0" applyAlignment="0" applyProtection="0"/>
    <xf numFmtId="0" fontId="25" fillId="13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42" fillId="4" borderId="0"/>
    <xf numFmtId="0" fontId="25" fillId="9" borderId="0" applyNumberFormat="0" applyBorder="0" applyAlignment="0" applyProtection="0"/>
    <xf numFmtId="0" fontId="25" fillId="5" borderId="0" applyNumberFormat="0" applyBorder="0" applyAlignment="0" applyProtection="0"/>
  </cellStyleXfs>
  <cellXfs count="81">
    <xf numFmtId="0" fontId="0" fillId="0" borderId="0" xfId="0"/>
    <xf numFmtId="0" fontId="6" fillId="0" borderId="0" xfId="0" applyFont="1"/>
    <xf numFmtId="0" fontId="5" fillId="0" borderId="0" xfId="2"/>
    <xf numFmtId="0" fontId="7" fillId="0" borderId="0" xfId="0" applyFont="1"/>
    <xf numFmtId="0" fontId="10" fillId="0" borderId="0" xfId="0" applyFont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9" fontId="11" fillId="0" borderId="1" xfId="0" applyNumberFormat="1" applyFont="1" applyFill="1" applyBorder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0" fontId="0" fillId="0" borderId="1" xfId="0" applyFill="1" applyBorder="1"/>
    <xf numFmtId="3" fontId="0" fillId="0" borderId="1" xfId="0" applyNumberFormat="1" applyBorder="1"/>
    <xf numFmtId="9" fontId="1" fillId="0" borderId="1" xfId="1" applyFont="1" applyFill="1" applyBorder="1"/>
    <xf numFmtId="9" fontId="1" fillId="0" borderId="1" xfId="1" applyFont="1" applyBorder="1" applyAlignment="1">
      <alignment horizontal="right"/>
    </xf>
    <xf numFmtId="9" fontId="4" fillId="0" borderId="0" xfId="0" applyNumberFormat="1" applyFont="1"/>
    <xf numFmtId="0" fontId="3" fillId="0" borderId="1" xfId="0" applyFont="1" applyFill="1" applyBorder="1"/>
    <xf numFmtId="3" fontId="3" fillId="0" borderId="1" xfId="0" applyNumberFormat="1" applyFont="1" applyBorder="1"/>
    <xf numFmtId="9" fontId="3" fillId="0" borderId="1" xfId="1" applyFont="1" applyFill="1" applyBorder="1"/>
    <xf numFmtId="9" fontId="3" fillId="0" borderId="1" xfId="1" applyFont="1" applyBorder="1" applyAlignment="1">
      <alignment horizontal="right"/>
    </xf>
    <xf numFmtId="0" fontId="3" fillId="0" borderId="0" xfId="0" applyFont="1" applyFill="1" applyBorder="1"/>
    <xf numFmtId="0" fontId="3" fillId="0" borderId="0" xfId="1" applyNumberFormat="1" applyFont="1" applyFill="1" applyBorder="1"/>
    <xf numFmtId="9" fontId="3" fillId="0" borderId="0" xfId="1" applyFont="1" applyFill="1" applyBorder="1"/>
    <xf numFmtId="9" fontId="1" fillId="0" borderId="0" xfId="1" applyFont="1"/>
    <xf numFmtId="0" fontId="2" fillId="0" borderId="0" xfId="0" applyFont="1"/>
    <xf numFmtId="0" fontId="0" fillId="2" borderId="2" xfId="0" applyFill="1" applyBorder="1" applyAlignment="1">
      <alignment horizontal="center" vertical="center"/>
    </xf>
    <xf numFmtId="0" fontId="0" fillId="2" borderId="1" xfId="0" applyFill="1" applyBorder="1"/>
    <xf numFmtId="0" fontId="0" fillId="2" borderId="3" xfId="0" applyFill="1" applyBorder="1"/>
    <xf numFmtId="9" fontId="11" fillId="2" borderId="4" xfId="0" applyNumberFormat="1" applyFont="1" applyFill="1" applyBorder="1" applyAlignment="1">
      <alignment vertical="center" wrapText="1"/>
    </xf>
    <xf numFmtId="9" fontId="11" fillId="2" borderId="4" xfId="1" applyFont="1" applyFill="1" applyBorder="1" applyAlignment="1">
      <alignment vertical="center" wrapText="1"/>
    </xf>
    <xf numFmtId="0" fontId="13" fillId="0" borderId="0" xfId="0" applyFont="1"/>
    <xf numFmtId="0" fontId="11" fillId="3" borderId="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0" fillId="0" borderId="0" xfId="0" applyFill="1"/>
    <xf numFmtId="9" fontId="0" fillId="0" borderId="0" xfId="0" applyNumberFormat="1"/>
    <xf numFmtId="9" fontId="4" fillId="0" borderId="0" xfId="0" applyNumberFormat="1" applyFont="1" applyFill="1"/>
    <xf numFmtId="0" fontId="3" fillId="0" borderId="1" xfId="0" applyFont="1" applyBorder="1"/>
    <xf numFmtId="0" fontId="3" fillId="0" borderId="6" xfId="0" applyFont="1" applyFill="1" applyBorder="1" applyAlignment="1"/>
    <xf numFmtId="9" fontId="0" fillId="0" borderId="1" xfId="1" applyFont="1" applyBorder="1" applyAlignment="1">
      <alignment horizontal="right"/>
    </xf>
    <xf numFmtId="0" fontId="0" fillId="0" borderId="5" xfId="0" applyFont="1" applyBorder="1"/>
    <xf numFmtId="0" fontId="0" fillId="0" borderId="1" xfId="0" applyFont="1" applyBorder="1"/>
    <xf numFmtId="0" fontId="3" fillId="0" borderId="1" xfId="0" applyFont="1" applyFill="1" applyBorder="1" applyAlignment="1">
      <alignment horizontal="center" vertical="center"/>
    </xf>
    <xf numFmtId="0" fontId="0" fillId="0" borderId="0" xfId="0" applyFont="1"/>
    <xf numFmtId="9" fontId="4" fillId="0" borderId="0" xfId="1" applyFont="1" applyFill="1" applyBorder="1"/>
    <xf numFmtId="9" fontId="0" fillId="0" borderId="1" xfId="1" applyFont="1" applyBorder="1"/>
    <xf numFmtId="9" fontId="3" fillId="0" borderId="1" xfId="1" applyFont="1" applyBorder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1" applyNumberFormat="1" applyFont="1" applyFill="1" applyBorder="1"/>
    <xf numFmtId="0" fontId="3" fillId="0" borderId="1" xfId="0" applyFont="1" applyFill="1" applyBorder="1" applyAlignment="1">
      <alignment horizontal="center" vertical="center" wrapText="1"/>
    </xf>
    <xf numFmtId="9" fontId="11" fillId="0" borderId="1" xfId="0" applyNumberFormat="1" applyFont="1" applyBorder="1" applyAlignment="1">
      <alignment horizontal="center" vertical="center" wrapText="1"/>
    </xf>
    <xf numFmtId="9" fontId="11" fillId="0" borderId="1" xfId="0" applyNumberFormat="1" applyFont="1" applyBorder="1" applyAlignment="1">
      <alignment horizontal="center" wrapText="1"/>
    </xf>
    <xf numFmtId="10" fontId="1" fillId="0" borderId="1" xfId="1" applyNumberFormat="1" applyFont="1" applyFill="1" applyBorder="1"/>
    <xf numFmtId="10" fontId="0" fillId="0" borderId="0" xfId="0" applyNumberFormat="1"/>
    <xf numFmtId="10" fontId="0" fillId="0" borderId="1" xfId="0" applyNumberFormat="1" applyBorder="1"/>
    <xf numFmtId="10" fontId="3" fillId="0" borderId="1" xfId="1" applyNumberFormat="1" applyFont="1" applyFill="1" applyBorder="1"/>
    <xf numFmtId="10" fontId="3" fillId="0" borderId="1" xfId="0" applyNumberFormat="1" applyFont="1" applyBorder="1"/>
    <xf numFmtId="49" fontId="1" fillId="0" borderId="1" xfId="1" applyNumberFormat="1" applyFont="1" applyFill="1" applyBorder="1" applyAlignment="1">
      <alignment horizontal="right"/>
    </xf>
    <xf numFmtId="10" fontId="3" fillId="0" borderId="6" xfId="0" applyNumberFormat="1" applyFont="1" applyBorder="1"/>
    <xf numFmtId="0" fontId="16" fillId="0" borderId="0" xfId="0" applyFont="1"/>
    <xf numFmtId="0" fontId="3" fillId="0" borderId="1" xfId="0" applyFont="1" applyBorder="1" applyAlignment="1">
      <alignment horizontal="center" vertical="center"/>
    </xf>
    <xf numFmtId="0" fontId="0" fillId="0" borderId="5" xfId="0" applyBorder="1"/>
    <xf numFmtId="0" fontId="0" fillId="0" borderId="1" xfId="0" applyBorder="1"/>
    <xf numFmtId="10" fontId="1" fillId="0" borderId="1" xfId="1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3" fontId="0" fillId="0" borderId="24" xfId="0" applyNumberFormat="1" applyFill="1" applyBorder="1"/>
    <xf numFmtId="9" fontId="1" fillId="0" borderId="1" xfId="1" applyFont="1" applyFill="1" applyBorder="1" applyAlignment="1">
      <alignment horizontal="right"/>
    </xf>
    <xf numFmtId="3" fontId="18" fillId="0" borderId="7" xfId="78" applyNumberFormat="1">
      <alignment horizontal="right" vertical="center"/>
    </xf>
    <xf numFmtId="0" fontId="4" fillId="0" borderId="0" xfId="0" applyFont="1"/>
    <xf numFmtId="0" fontId="4" fillId="0" borderId="0" xfId="0" applyFont="1" applyBorder="1" applyAlignment="1">
      <alignment horizontal="center" wrapText="1"/>
    </xf>
    <xf numFmtId="164" fontId="4" fillId="0" borderId="0" xfId="0" applyNumberFormat="1" applyFont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</cellXfs>
  <cellStyles count="186">
    <cellStyle name="Accent1 - 20%" xfId="5" xr:uid="{00000000-0005-0000-0000-000000000000}"/>
    <cellStyle name="Accent1 - 40%" xfId="6" xr:uid="{00000000-0005-0000-0000-000001000000}"/>
    <cellStyle name="Accent1 - 60%" xfId="7" xr:uid="{00000000-0005-0000-0000-000002000000}"/>
    <cellStyle name="Accent1 10" xfId="154" xr:uid="{528EE3A0-2BE7-4746-BE73-F284DCC6A11B}"/>
    <cellStyle name="Accent1 11" xfId="156" xr:uid="{EB94BD23-F64D-46B8-B81D-C19FDD1DE861}"/>
    <cellStyle name="Accent1 12" xfId="158" xr:uid="{1DF277F8-3EC9-4431-9DB0-A58DF39389F1}"/>
    <cellStyle name="Accent1 13" xfId="160" xr:uid="{701E7E92-6139-4558-BC7D-93872E7CD0CA}"/>
    <cellStyle name="Accent1 14" xfId="121" xr:uid="{3E3DC82F-84AF-45E7-8DFB-77ADD1C1F321}"/>
    <cellStyle name="Accent1 15" xfId="161" xr:uid="{76DF3013-E651-47FA-BAE2-53A3C5EC9019}"/>
    <cellStyle name="Accent1 16" xfId="181" xr:uid="{90D32324-C9D2-4827-89B9-CFB3E46E39FD}"/>
    <cellStyle name="Accent1 17" xfId="182" xr:uid="{633721AE-73B7-4C37-9D1E-3BC08FEF97EB}"/>
    <cellStyle name="Accent1 18" xfId="185" xr:uid="{EBC57F12-8FFB-4F08-9712-9CE142F2CD9A}"/>
    <cellStyle name="Accent1 2" xfId="4" xr:uid="{00000000-0005-0000-0000-000003000000}"/>
    <cellStyle name="Accent1 3" xfId="88" xr:uid="{00000000-0005-0000-0000-000004000000}"/>
    <cellStyle name="Accent1 4" xfId="103" xr:uid="{00000000-0005-0000-0000-000005000000}"/>
    <cellStyle name="Accent1 5" xfId="105" xr:uid="{00000000-0005-0000-0000-000006000000}"/>
    <cellStyle name="Accent1 6" xfId="107" xr:uid="{00000000-0005-0000-0000-000007000000}"/>
    <cellStyle name="Accent1 7" xfId="118" xr:uid="{00000000-0005-0000-0000-000008000000}"/>
    <cellStyle name="Accent1 8" xfId="119" xr:uid="{BF905E57-42E1-4D8D-9BDA-11D23C597805}"/>
    <cellStyle name="Accent1 9" xfId="152" xr:uid="{4AFD25A0-E348-4775-BE0F-698AB9F8CC81}"/>
    <cellStyle name="Accent2 - 20%" xfId="9" xr:uid="{00000000-0005-0000-0000-000009000000}"/>
    <cellStyle name="Accent2 - 40%" xfId="10" xr:uid="{00000000-0005-0000-0000-00000A000000}"/>
    <cellStyle name="Accent2 - 60%" xfId="11" xr:uid="{00000000-0005-0000-0000-00000B000000}"/>
    <cellStyle name="Accent2 10" xfId="153" xr:uid="{7200F62D-E189-4F7B-8439-C3C382AC8F76}"/>
    <cellStyle name="Accent2 11" xfId="155" xr:uid="{EE8C6F55-66CD-4344-852C-A73F658D89FF}"/>
    <cellStyle name="Accent2 12" xfId="157" xr:uid="{7E10AC1C-0B53-4FFC-862A-30667A4E710A}"/>
    <cellStyle name="Accent2 13" xfId="159" xr:uid="{73E97465-EE13-41D9-8C35-C18E4BB5FE8B}"/>
    <cellStyle name="Accent2 14" xfId="127" xr:uid="{2FDC470F-80CA-44C0-941F-AA215895E7B0}"/>
    <cellStyle name="Accent2 15" xfId="163" xr:uid="{0265E3DD-7781-4DC1-BC2A-CA66C1CAD392}"/>
    <cellStyle name="Accent2 16" xfId="179" xr:uid="{2906DB22-661F-4E18-9DA9-8F31156EC082}"/>
    <cellStyle name="Accent2 17" xfId="162" xr:uid="{F15E4200-4FDB-47E2-9407-A4D49E1E5488}"/>
    <cellStyle name="Accent2 18" xfId="184" xr:uid="{D0BA8BD9-8487-4564-AC20-4136BA9ED896}"/>
    <cellStyle name="Accent2 2" xfId="8" xr:uid="{00000000-0005-0000-0000-00000C000000}"/>
    <cellStyle name="Accent2 3" xfId="89" xr:uid="{00000000-0005-0000-0000-00000D000000}"/>
    <cellStyle name="Accent2 4" xfId="102" xr:uid="{00000000-0005-0000-0000-00000E000000}"/>
    <cellStyle name="Accent2 5" xfId="104" xr:uid="{00000000-0005-0000-0000-00000F000000}"/>
    <cellStyle name="Accent2 6" xfId="108" xr:uid="{00000000-0005-0000-0000-000010000000}"/>
    <cellStyle name="Accent2 7" xfId="117" xr:uid="{00000000-0005-0000-0000-000011000000}"/>
    <cellStyle name="Accent2 8" xfId="122" xr:uid="{E091E52D-D082-425D-BB4F-3FC10B651607}"/>
    <cellStyle name="Accent2 9" xfId="150" xr:uid="{8631845D-51E0-46F6-A75F-5BDF98F2A403}"/>
    <cellStyle name="Accent3 - 20%" xfId="13" xr:uid="{00000000-0005-0000-0000-000012000000}"/>
    <cellStyle name="Accent3 - 40%" xfId="14" xr:uid="{00000000-0005-0000-0000-000013000000}"/>
    <cellStyle name="Accent3 - 60%" xfId="15" xr:uid="{00000000-0005-0000-0000-000014000000}"/>
    <cellStyle name="Accent3 10" xfId="123" xr:uid="{46042093-5881-41D7-9E95-1161E5360F2C}"/>
    <cellStyle name="Accent3 11" xfId="149" xr:uid="{23E09F82-D0D0-4A67-A5B9-68EA2C2EC6B0}"/>
    <cellStyle name="Accent3 12" xfId="120" xr:uid="{2084A2F7-DF6F-49B4-9370-845DABB3D67C}"/>
    <cellStyle name="Accent3 13" xfId="151" xr:uid="{FEB18EC1-9451-4A8E-97B4-4CD02C988557}"/>
    <cellStyle name="Accent3 14" xfId="132" xr:uid="{A456B335-5F6A-4681-B23B-E5B36A4B719B}"/>
    <cellStyle name="Accent3 15" xfId="165" xr:uid="{DD3B082D-AF8B-453E-9CA0-CEF4C0B73792}"/>
    <cellStyle name="Accent3 16" xfId="178" xr:uid="{0E793AB0-C598-43B3-90D2-B18CEBDB3B85}"/>
    <cellStyle name="Accent3 17" xfId="164" xr:uid="{339153B8-98EF-4311-9F77-08D38897DB80}"/>
    <cellStyle name="Accent3 18" xfId="180" xr:uid="{06EF962F-3174-4E6F-BF0E-123624A3A51E}"/>
    <cellStyle name="Accent3 2" xfId="12" xr:uid="{00000000-0005-0000-0000-000015000000}"/>
    <cellStyle name="Accent3 3" xfId="91" xr:uid="{00000000-0005-0000-0000-000016000000}"/>
    <cellStyle name="Accent3 4" xfId="101" xr:uid="{00000000-0005-0000-0000-000017000000}"/>
    <cellStyle name="Accent3 5" xfId="90" xr:uid="{00000000-0005-0000-0000-000018000000}"/>
    <cellStyle name="Accent3 6" xfId="109" xr:uid="{00000000-0005-0000-0000-000019000000}"/>
    <cellStyle name="Accent3 7" xfId="116" xr:uid="{00000000-0005-0000-0000-00001A000000}"/>
    <cellStyle name="Accent3 8" xfId="125" xr:uid="{A091EBF3-B046-4466-B5B4-8DC255E7E553}"/>
    <cellStyle name="Accent3 9" xfId="147" xr:uid="{FB20717A-F1A2-4FA6-B219-0C32E5C446EB}"/>
    <cellStyle name="Accent4 - 20%" xfId="17" xr:uid="{00000000-0005-0000-0000-00001B000000}"/>
    <cellStyle name="Accent4 - 40%" xfId="18" xr:uid="{00000000-0005-0000-0000-00001C000000}"/>
    <cellStyle name="Accent4 - 60%" xfId="19" xr:uid="{00000000-0005-0000-0000-00001D000000}"/>
    <cellStyle name="Accent4 10" xfId="126" xr:uid="{4F9B4D27-C728-499E-8BB3-C165FBEFDEE5}"/>
    <cellStyle name="Accent4 11" xfId="146" xr:uid="{F64B45A6-0215-4A34-B0E2-AD0074EA0D9A}"/>
    <cellStyle name="Accent4 12" xfId="124" xr:uid="{D4EAC533-B1D8-40BA-A7D2-D34E31FFF47A}"/>
    <cellStyle name="Accent4 13" xfId="148" xr:uid="{0D334B47-BD88-4961-A7BF-3AF21D5A80FA}"/>
    <cellStyle name="Accent4 14" xfId="136" xr:uid="{FA793EA0-7461-47E7-B2E4-85956E5C5E46}"/>
    <cellStyle name="Accent4 15" xfId="167" xr:uid="{AE18E27E-690E-4F4B-BDD8-29136A7EA237}"/>
    <cellStyle name="Accent4 16" xfId="176" xr:uid="{8278412C-CECD-4938-A6E1-F2138F16AB87}"/>
    <cellStyle name="Accent4 17" xfId="166" xr:uid="{5B383F3B-62EE-4C80-A024-F65E6AA66FAD}"/>
    <cellStyle name="Accent4 18" xfId="177" xr:uid="{0A98B4BA-98CA-4893-BF28-C5D518815CCC}"/>
    <cellStyle name="Accent4 2" xfId="16" xr:uid="{00000000-0005-0000-0000-00001E000000}"/>
    <cellStyle name="Accent4 3" xfId="93" xr:uid="{00000000-0005-0000-0000-00001F000000}"/>
    <cellStyle name="Accent4 4" xfId="100" xr:uid="{00000000-0005-0000-0000-000020000000}"/>
    <cellStyle name="Accent4 5" xfId="92" xr:uid="{00000000-0005-0000-0000-000021000000}"/>
    <cellStyle name="Accent4 6" xfId="110" xr:uid="{00000000-0005-0000-0000-000022000000}"/>
    <cellStyle name="Accent4 7" xfId="115" xr:uid="{00000000-0005-0000-0000-000023000000}"/>
    <cellStyle name="Accent4 8" xfId="128" xr:uid="{BB772AD4-A6A7-4DAF-971C-D123D33B5972}"/>
    <cellStyle name="Accent4 9" xfId="145" xr:uid="{47E1C232-D618-4E66-A33F-AB1549EA20DC}"/>
    <cellStyle name="Accent5 - 20%" xfId="21" xr:uid="{00000000-0005-0000-0000-000024000000}"/>
    <cellStyle name="Accent5 - 40%" xfId="22" xr:uid="{00000000-0005-0000-0000-000025000000}"/>
    <cellStyle name="Accent5 - 60%" xfId="23" xr:uid="{00000000-0005-0000-0000-000026000000}"/>
    <cellStyle name="Accent5 10" xfId="130" xr:uid="{5DF1B61E-AF6E-4524-945F-EBDDFAD4E6DF}"/>
    <cellStyle name="Accent5 11" xfId="143" xr:uid="{6BBCE9DF-4D6A-48D3-993B-A8F599AB343F}"/>
    <cellStyle name="Accent5 12" xfId="129" xr:uid="{794ECC83-46C1-4AAC-804A-A048498AC62F}"/>
    <cellStyle name="Accent5 13" xfId="144" xr:uid="{11194CB4-6508-49D1-A6C5-EAD9C3810DB8}"/>
    <cellStyle name="Accent5 14" xfId="137" xr:uid="{37431922-FC9E-4C68-99E0-CACD14FA897E}"/>
    <cellStyle name="Accent5 15" xfId="168" xr:uid="{B136B4F2-2C4B-4099-89C8-02B987FB11F3}"/>
    <cellStyle name="Accent5 16" xfId="174" xr:uid="{6D0E0D57-7D79-46EA-9A94-EC0947B3813E}"/>
    <cellStyle name="Accent5 17" xfId="169" xr:uid="{611287C5-E455-4541-97C0-00FA03EDD8F4}"/>
    <cellStyle name="Accent5 18" xfId="175" xr:uid="{C314C42F-0E6F-4ED6-AB33-40587A1EDEAB}"/>
    <cellStyle name="Accent5 2" xfId="20" xr:uid="{00000000-0005-0000-0000-000027000000}"/>
    <cellStyle name="Accent5 3" xfId="95" xr:uid="{00000000-0005-0000-0000-000028000000}"/>
    <cellStyle name="Accent5 4" xfId="99" xr:uid="{00000000-0005-0000-0000-000029000000}"/>
    <cellStyle name="Accent5 5" xfId="94" xr:uid="{00000000-0005-0000-0000-00002A000000}"/>
    <cellStyle name="Accent5 6" xfId="111" xr:uid="{00000000-0005-0000-0000-00002B000000}"/>
    <cellStyle name="Accent5 7" xfId="114" xr:uid="{00000000-0005-0000-0000-00002C000000}"/>
    <cellStyle name="Accent5 8" xfId="131" xr:uid="{9C82A852-AF39-4666-813A-38916A91F8AA}"/>
    <cellStyle name="Accent5 9" xfId="142" xr:uid="{F5892694-50B7-4554-8A55-F5F5194FA7B9}"/>
    <cellStyle name="Accent6 - 20%" xfId="25" xr:uid="{00000000-0005-0000-0000-00002D000000}"/>
    <cellStyle name="Accent6 - 40%" xfId="26" xr:uid="{00000000-0005-0000-0000-00002E000000}"/>
    <cellStyle name="Accent6 - 60%" xfId="27" xr:uid="{00000000-0005-0000-0000-00002F000000}"/>
    <cellStyle name="Accent6 10" xfId="134" xr:uid="{75DB81F8-E708-4A3F-ABC1-F70B0E7D498F}"/>
    <cellStyle name="Accent6 11" xfId="140" xr:uid="{6305AB0A-B7DB-4CCB-B7AD-566CA83A74DF}"/>
    <cellStyle name="Accent6 12" xfId="135" xr:uid="{6E4301E2-1D7C-4571-ABE1-099DE602D6FE}"/>
    <cellStyle name="Accent6 13" xfId="139" xr:uid="{96096B8E-207F-423F-AB11-D284BF9FCA26}"/>
    <cellStyle name="Accent6 14" xfId="138" xr:uid="{4630F0A6-40F2-46A1-B0C8-FE4CCC548364}"/>
    <cellStyle name="Accent6 15" xfId="170" xr:uid="{0048F6FD-0D21-4C16-B4FA-87F6E500D468}"/>
    <cellStyle name="Accent6 16" xfId="172" xr:uid="{380E11C2-24C8-4A2A-A69F-0453C477193C}"/>
    <cellStyle name="Accent6 17" xfId="171" xr:uid="{CEBCDAD2-4275-4224-B273-321689AA28BB}"/>
    <cellStyle name="Accent6 18" xfId="173" xr:uid="{3BB5EDE9-DC28-4C64-9289-46D28D17645A}"/>
    <cellStyle name="Accent6 2" xfId="24" xr:uid="{00000000-0005-0000-0000-000030000000}"/>
    <cellStyle name="Accent6 3" xfId="96" xr:uid="{00000000-0005-0000-0000-000031000000}"/>
    <cellStyle name="Accent6 4" xfId="98" xr:uid="{00000000-0005-0000-0000-000032000000}"/>
    <cellStyle name="Accent6 5" xfId="97" xr:uid="{00000000-0005-0000-0000-000033000000}"/>
    <cellStyle name="Accent6 6" xfId="112" xr:uid="{00000000-0005-0000-0000-000034000000}"/>
    <cellStyle name="Accent6 7" xfId="113" xr:uid="{00000000-0005-0000-0000-000035000000}"/>
    <cellStyle name="Accent6 8" xfId="133" xr:uid="{A7245F10-8CC0-4E2E-8602-A643CB4878EE}"/>
    <cellStyle name="Accent6 9" xfId="141" xr:uid="{6D81B359-0B0B-48F2-BE3F-97765DD3FBCA}"/>
    <cellStyle name="Bad 2" xfId="28" xr:uid="{00000000-0005-0000-0000-000036000000}"/>
    <cellStyle name="Calculation 2" xfId="29" xr:uid="{00000000-0005-0000-0000-000037000000}"/>
    <cellStyle name="Check Cell 2" xfId="30" xr:uid="{00000000-0005-0000-0000-000038000000}"/>
    <cellStyle name="Emphasis 1" xfId="31" xr:uid="{00000000-0005-0000-0000-000039000000}"/>
    <cellStyle name="Emphasis 2" xfId="32" xr:uid="{00000000-0005-0000-0000-00003A000000}"/>
    <cellStyle name="Emphasis 3" xfId="33" xr:uid="{00000000-0005-0000-0000-00003B000000}"/>
    <cellStyle name="Good 2" xfId="34" xr:uid="{00000000-0005-0000-0000-00003C000000}"/>
    <cellStyle name="Heading 1 2" xfId="35" xr:uid="{00000000-0005-0000-0000-00003D000000}"/>
    <cellStyle name="Heading 2 2" xfId="36" xr:uid="{00000000-0005-0000-0000-00003E000000}"/>
    <cellStyle name="Heading 3 2" xfId="37" xr:uid="{00000000-0005-0000-0000-00003F000000}"/>
    <cellStyle name="Heading 4 2" xfId="38" xr:uid="{00000000-0005-0000-0000-000040000000}"/>
    <cellStyle name="Hyperlink" xfId="2" builtinId="8"/>
    <cellStyle name="Input 2" xfId="39" xr:uid="{00000000-0005-0000-0000-000042000000}"/>
    <cellStyle name="Linked Cell 2" xfId="40" xr:uid="{00000000-0005-0000-0000-000043000000}"/>
    <cellStyle name="Neutral 2" xfId="41" xr:uid="{00000000-0005-0000-0000-000044000000}"/>
    <cellStyle name="Normal" xfId="0" builtinId="0"/>
    <cellStyle name="Normal 2" xfId="3" xr:uid="{00000000-0005-0000-0000-000046000000}"/>
    <cellStyle name="Normal 3" xfId="106" xr:uid="{00000000-0005-0000-0000-000047000000}"/>
    <cellStyle name="Normal 4" xfId="183" xr:uid="{D1407E59-81FA-450D-B1AA-6514F4464286}"/>
    <cellStyle name="Note 2" xfId="42" xr:uid="{00000000-0005-0000-0000-000048000000}"/>
    <cellStyle name="Output 2" xfId="43" xr:uid="{00000000-0005-0000-0000-000049000000}"/>
    <cellStyle name="Percent" xfId="1" builtinId="5"/>
    <cellStyle name="SAPBEXaggData" xfId="44" xr:uid="{00000000-0005-0000-0000-00004B000000}"/>
    <cellStyle name="SAPBEXaggDataEmph" xfId="45" xr:uid="{00000000-0005-0000-0000-00004C000000}"/>
    <cellStyle name="SAPBEXaggItem" xfId="46" xr:uid="{00000000-0005-0000-0000-00004D000000}"/>
    <cellStyle name="SAPBEXaggItemX" xfId="47" xr:uid="{00000000-0005-0000-0000-00004E000000}"/>
    <cellStyle name="SAPBEXchaText" xfId="48" xr:uid="{00000000-0005-0000-0000-00004F000000}"/>
    <cellStyle name="SAPBEXexcBad7" xfId="49" xr:uid="{00000000-0005-0000-0000-000050000000}"/>
    <cellStyle name="SAPBEXexcBad8" xfId="50" xr:uid="{00000000-0005-0000-0000-000051000000}"/>
    <cellStyle name="SAPBEXexcBad9" xfId="51" xr:uid="{00000000-0005-0000-0000-000052000000}"/>
    <cellStyle name="SAPBEXexcCritical4" xfId="52" xr:uid="{00000000-0005-0000-0000-000053000000}"/>
    <cellStyle name="SAPBEXexcCritical5" xfId="53" xr:uid="{00000000-0005-0000-0000-000054000000}"/>
    <cellStyle name="SAPBEXexcCritical6" xfId="54" xr:uid="{00000000-0005-0000-0000-000055000000}"/>
    <cellStyle name="SAPBEXexcGood1" xfId="55" xr:uid="{00000000-0005-0000-0000-000056000000}"/>
    <cellStyle name="SAPBEXexcGood2" xfId="56" xr:uid="{00000000-0005-0000-0000-000057000000}"/>
    <cellStyle name="SAPBEXexcGood3" xfId="57" xr:uid="{00000000-0005-0000-0000-000058000000}"/>
    <cellStyle name="SAPBEXfilterDrill" xfId="58" xr:uid="{00000000-0005-0000-0000-000059000000}"/>
    <cellStyle name="SAPBEXfilterItem" xfId="59" xr:uid="{00000000-0005-0000-0000-00005A000000}"/>
    <cellStyle name="SAPBEXfilterText" xfId="60" xr:uid="{00000000-0005-0000-0000-00005B000000}"/>
    <cellStyle name="SAPBEXformats" xfId="61" xr:uid="{00000000-0005-0000-0000-00005C000000}"/>
    <cellStyle name="SAPBEXheaderItem" xfId="62" xr:uid="{00000000-0005-0000-0000-00005D000000}"/>
    <cellStyle name="SAPBEXheaderText" xfId="63" xr:uid="{00000000-0005-0000-0000-00005E000000}"/>
    <cellStyle name="SAPBEXHLevel0" xfId="64" xr:uid="{00000000-0005-0000-0000-00005F000000}"/>
    <cellStyle name="SAPBEXHLevel0X" xfId="65" xr:uid="{00000000-0005-0000-0000-000060000000}"/>
    <cellStyle name="SAPBEXHLevel1" xfId="66" xr:uid="{00000000-0005-0000-0000-000061000000}"/>
    <cellStyle name="SAPBEXHLevel1X" xfId="67" xr:uid="{00000000-0005-0000-0000-000062000000}"/>
    <cellStyle name="SAPBEXHLevel2" xfId="68" xr:uid="{00000000-0005-0000-0000-000063000000}"/>
    <cellStyle name="SAPBEXHLevel2X" xfId="69" xr:uid="{00000000-0005-0000-0000-000064000000}"/>
    <cellStyle name="SAPBEXHLevel3" xfId="70" xr:uid="{00000000-0005-0000-0000-000065000000}"/>
    <cellStyle name="SAPBEXHLevel3X" xfId="71" xr:uid="{00000000-0005-0000-0000-000066000000}"/>
    <cellStyle name="SAPBEXinputData" xfId="72" xr:uid="{00000000-0005-0000-0000-000067000000}"/>
    <cellStyle name="SAPBEXItemHeader" xfId="73" xr:uid="{00000000-0005-0000-0000-000068000000}"/>
    <cellStyle name="SAPBEXresData" xfId="74" xr:uid="{00000000-0005-0000-0000-000069000000}"/>
    <cellStyle name="SAPBEXresDataEmph" xfId="75" xr:uid="{00000000-0005-0000-0000-00006A000000}"/>
    <cellStyle name="SAPBEXresItem" xfId="76" xr:uid="{00000000-0005-0000-0000-00006B000000}"/>
    <cellStyle name="SAPBEXresItemX" xfId="77" xr:uid="{00000000-0005-0000-0000-00006C000000}"/>
    <cellStyle name="SAPBEXstdData" xfId="78" xr:uid="{00000000-0005-0000-0000-00006D000000}"/>
    <cellStyle name="SAPBEXstdDataEmph" xfId="79" xr:uid="{00000000-0005-0000-0000-00006E000000}"/>
    <cellStyle name="SAPBEXstdItem" xfId="80" xr:uid="{00000000-0005-0000-0000-00006F000000}"/>
    <cellStyle name="SAPBEXstdItemX" xfId="81" xr:uid="{00000000-0005-0000-0000-000070000000}"/>
    <cellStyle name="SAPBEXtitle" xfId="82" xr:uid="{00000000-0005-0000-0000-000071000000}"/>
    <cellStyle name="SAPBEXunassignedItem" xfId="83" xr:uid="{00000000-0005-0000-0000-000072000000}"/>
    <cellStyle name="SAPBEXundefined" xfId="84" xr:uid="{00000000-0005-0000-0000-000073000000}"/>
    <cellStyle name="Sheet Title" xfId="85" xr:uid="{00000000-0005-0000-0000-000074000000}"/>
    <cellStyle name="Total 2" xfId="86" xr:uid="{00000000-0005-0000-0000-000075000000}"/>
    <cellStyle name="Warning Text 2" xfId="87" xr:uid="{00000000-0005-0000-0000-00007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462119432873088E-2"/>
          <c:y val="2.3202761419528439E-2"/>
          <c:w val="0.8979239390328434"/>
          <c:h val="0.49903621279515564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Aruandesse2019!$H$4</c:f>
              <c:strCache>
                <c:ptCount val="1"/>
                <c:pt idx="0">
                  <c:v>2019. a apendektoomia ravikestus ≤5 päeva, osakaal</c:v>
                </c:pt>
              </c:strCache>
            </c:strRef>
          </c:tx>
          <c:spPr>
            <a:solidFill>
              <a:schemeClr val="accent1"/>
            </a:solidFill>
            <a:effectLst>
              <a:outerShdw blurRad="40005" dist="22860" dir="5400000" algn="ctr" rotWithShape="0">
                <a:schemeClr val="accent1">
                  <a:alpha val="35000"/>
                </a:schemeClr>
              </a:outerShdw>
            </a:effectLst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3"/>
            <c:invertIfNegative val="0"/>
            <c:bubble3D val="0"/>
            <c:spPr>
              <a:solidFill>
                <a:schemeClr val="accent1">
                  <a:alpha val="50000"/>
                </a:schemeClr>
              </a:solidFill>
              <a:effectLst>
                <a:outerShdw blurRad="40005" dist="22860" dir="5400000" algn="ctr" rotWithShape="0">
                  <a:schemeClr val="accent1">
                    <a:alpha val="35000"/>
                  </a:scheme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4875-4BE4-BA9B-138AF5C0F59C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1">
                  <a:alpha val="50000"/>
                </a:schemeClr>
              </a:solidFill>
              <a:effectLst>
                <a:outerShdw blurRad="40005" dist="22860" dir="5400000" algn="ctr" rotWithShape="0">
                  <a:schemeClr val="accent1">
                    <a:alpha val="35000"/>
                  </a:scheme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4875-4BE4-BA9B-138AF5C0F59C}"/>
              </c:ext>
            </c:extLst>
          </c:dPt>
          <c:dPt>
            <c:idx val="20"/>
            <c:invertIfNegative val="0"/>
            <c:bubble3D val="0"/>
            <c:spPr>
              <a:solidFill>
                <a:schemeClr val="accent1">
                  <a:alpha val="50000"/>
                </a:schemeClr>
              </a:solidFill>
              <a:effectLst>
                <a:outerShdw blurRad="40005" dist="22860" dir="5400000" algn="ctr" rotWithShape="0">
                  <a:schemeClr val="accent1">
                    <a:alpha val="35000"/>
                  </a:scheme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4875-4BE4-BA9B-138AF5C0F59C}"/>
              </c:ext>
            </c:extLst>
          </c:dPt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Aruandesse2019!$N$5:$N$26</c15:sqref>
                    </c15:fullRef>
                  </c:ext>
                </c:extLst>
                <c:f>(Aruandesse2019!$N$5:$N$14,Aruandesse2019!$N$16:$N$26)</c:f>
                <c:numCache>
                  <c:formatCode>General</c:formatCode>
                  <c:ptCount val="21"/>
                  <c:pt idx="0">
                    <c:v>1.496653995471986E-2</c:v>
                  </c:pt>
                  <c:pt idx="1">
                    <c:v>6.0008535037366362E-2</c:v>
                  </c:pt>
                  <c:pt idx="2">
                    <c:v>3.5423401975794633E-2</c:v>
                  </c:pt>
                  <c:pt idx="3">
                    <c:v>2.0971829390126429E-2</c:v>
                  </c:pt>
                  <c:pt idx="4">
                    <c:v>2.1524478077502129E-2</c:v>
                  </c:pt>
                  <c:pt idx="5">
                    <c:v>4.656696805045657E-2</c:v>
                  </c:pt>
                  <c:pt idx="6">
                    <c:v>4.1519613441355019E-2</c:v>
                  </c:pt>
                  <c:pt idx="7">
                    <c:v>3.3588491337671389E-2</c:v>
                  </c:pt>
                  <c:pt idx="8">
                    <c:v>1.8741353306227282E-2</c:v>
                  </c:pt>
                  <c:pt idx="9">
                    <c:v>8.2123735607478987E-2</c:v>
                  </c:pt>
                  <c:pt idx="10">
                    <c:v>8.5866987440613052E-2</c:v>
                  </c:pt>
                  <c:pt idx="11">
                    <c:v>5.5166795719550854E-2</c:v>
                  </c:pt>
                  <c:pt idx="12">
                    <c:v>6.4192147248934628E-2</c:v>
                  </c:pt>
                  <c:pt idx="13">
                    <c:v>5.777954697794363E-2</c:v>
                  </c:pt>
                  <c:pt idx="14">
                    <c:v>3.8884063729449525E-2</c:v>
                  </c:pt>
                  <c:pt idx="15">
                    <c:v>-6.737943536450075E-12</c:v>
                  </c:pt>
                  <c:pt idx="16">
                    <c:v>6.615643411584804E-2</c:v>
                  </c:pt>
                  <c:pt idx="17">
                    <c:v>-2.0655033239336262E-11</c:v>
                  </c:pt>
                  <c:pt idx="18">
                    <c:v>5.4799737213967803E-2</c:v>
                  </c:pt>
                  <c:pt idx="19">
                    <c:v>9.677521901171271E-2</c:v>
                  </c:pt>
                  <c:pt idx="20">
                    <c:v>2.8488743553604201E-2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Aruandesse2019!$M$5:$M$26</c15:sqref>
                    </c15:fullRef>
                  </c:ext>
                </c:extLst>
                <c:f>(Aruandesse2019!$M$5:$M$14,Aruandesse2019!$M$16:$M$26)</c:f>
                <c:numCache>
                  <c:formatCode>General</c:formatCode>
                  <c:ptCount val="21"/>
                  <c:pt idx="0">
                    <c:v>2.4349397893587033E-2</c:v>
                  </c:pt>
                  <c:pt idx="1">
                    <c:v>6.78152804656732E-2</c:v>
                  </c:pt>
                  <c:pt idx="2">
                    <c:v>4.4800030373475463E-2</c:v>
                  </c:pt>
                  <c:pt idx="3">
                    <c:v>2.425258564799404E-2</c:v>
                  </c:pt>
                  <c:pt idx="4">
                    <c:v>3.5912266589146813E-2</c:v>
                  </c:pt>
                  <c:pt idx="5">
                    <c:v>7.1879658768433496E-2</c:v>
                  </c:pt>
                  <c:pt idx="6">
                    <c:v>7.1630125712319304E-2</c:v>
                  </c:pt>
                  <c:pt idx="7">
                    <c:v>5.7297568915809172E-2</c:v>
                  </c:pt>
                  <c:pt idx="8">
                    <c:v>2.4291481889290978E-2</c:v>
                  </c:pt>
                  <c:pt idx="9">
                    <c:v>0.304149323311798</c:v>
                  </c:pt>
                  <c:pt idx="10">
                    <c:v>0.17204046846098364</c:v>
                  </c:pt>
                  <c:pt idx="11">
                    <c:v>0.10443249348003625</c:v>
                  </c:pt>
                  <c:pt idx="12">
                    <c:v>0.10831800353981369</c:v>
                  </c:pt>
                  <c:pt idx="13">
                    <c:v>0.16966064346399745</c:v>
                  </c:pt>
                  <c:pt idx="14">
                    <c:v>8.202768477155864E-2</c:v>
                  </c:pt>
                  <c:pt idx="15">
                    <c:v>0.25883218697911647</c:v>
                  </c:pt>
                  <c:pt idx="16">
                    <c:v>0.10157981378749059</c:v>
                  </c:pt>
                  <c:pt idx="17">
                    <c:v>0.79345001926555703</c:v>
                  </c:pt>
                  <c:pt idx="18">
                    <c:v>0.2314980261599624</c:v>
                  </c:pt>
                  <c:pt idx="19">
                    <c:v>0.14047038795657829</c:v>
                  </c:pt>
                  <c:pt idx="20">
                    <c:v>3.5754783614536989E-2</c:v>
                  </c:pt>
                </c:numCache>
              </c:numRef>
            </c:minus>
          </c:errBars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Aruandesse2019!$A$5:$B$26</c15:sqref>
                  </c15:fullRef>
                </c:ext>
              </c:extLst>
              <c:f>(Aruandesse2019!$A$5:$B$14,Aruandesse2019!$A$16:$B$26)</c:f>
              <c:multiLvlStrCache>
                <c:ptCount val="21"/>
                <c:lvl>
                  <c:pt idx="0">
                    <c:v>Põhja-Eesti Regionaalhaigla</c:v>
                  </c:pt>
                  <c:pt idx="1">
                    <c:v>Tallinna Lastehaigla</c:v>
                  </c:pt>
                  <c:pt idx="2">
                    <c:v>Tartu Ülikooli Kliinikum</c:v>
                  </c:pt>
                  <c:pt idx="3">
                    <c:v>PiirkH</c:v>
                  </c:pt>
                  <c:pt idx="4">
                    <c:v>Ida-Tallinna Keskhaigla</c:v>
                  </c:pt>
                  <c:pt idx="5">
                    <c:v>Ida-Viru Keskhaigla</c:v>
                  </c:pt>
                  <c:pt idx="6">
                    <c:v>Lääne-Tallinna Keskhaigla</c:v>
                  </c:pt>
                  <c:pt idx="7">
                    <c:v>Pärnu Haigla</c:v>
                  </c:pt>
                  <c:pt idx="8">
                    <c:v>KeskH</c:v>
                  </c:pt>
                  <c:pt idx="9">
                    <c:v>Hiiumaa Haigla</c:v>
                  </c:pt>
                  <c:pt idx="10">
                    <c:v>Järvamaa Haigla</c:v>
                  </c:pt>
                  <c:pt idx="11">
                    <c:v>Kuressaare Haigla</c:v>
                  </c:pt>
                  <c:pt idx="12">
                    <c:v>Lõuna-Eesti Haigla</c:v>
                  </c:pt>
                  <c:pt idx="13">
                    <c:v>Läänemaa Haigla</c:v>
                  </c:pt>
                  <c:pt idx="14">
                    <c:v>Narva Haigla</c:v>
                  </c:pt>
                  <c:pt idx="15">
                    <c:v>Põlva Haigla</c:v>
                  </c:pt>
                  <c:pt idx="16">
                    <c:v>Rakvere Haigla</c:v>
                  </c:pt>
                  <c:pt idx="17">
                    <c:v>Raplamaa Haigla</c:v>
                  </c:pt>
                  <c:pt idx="18">
                    <c:v>Valga Haigla</c:v>
                  </c:pt>
                  <c:pt idx="19">
                    <c:v>Viljandi Haigla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Aruandesse2019!$H$5:$H$26</c15:sqref>
                  </c15:fullRef>
                </c:ext>
              </c:extLst>
              <c:f>(Aruandesse2019!$H$5:$H$14,Aruandesse2019!$H$16:$H$26)</c:f>
              <c:numCache>
                <c:formatCode>0%</c:formatCode>
                <c:ptCount val="21"/>
                <c:pt idx="0">
                  <c:v>0.96266666666667</c:v>
                </c:pt>
                <c:pt idx="1">
                  <c:v>0.70103092783505006</c:v>
                </c:pt>
                <c:pt idx="2">
                  <c:v>0.85862068965517002</c:v>
                </c:pt>
                <c:pt idx="3">
                  <c:v>0.86845168800931005</c:v>
                </c:pt>
                <c:pt idx="4">
                  <c:v>0.94915254237288005</c:v>
                </c:pt>
                <c:pt idx="5">
                  <c:v>0.88495575221238998</c:v>
                </c:pt>
                <c:pt idx="6">
                  <c:v>0.91089108910891003</c:v>
                </c:pt>
                <c:pt idx="7">
                  <c:v>0.92537313432835999</c:v>
                </c:pt>
                <c:pt idx="8">
                  <c:v>0.92465753424658004</c:v>
                </c:pt>
                <c:pt idx="9">
                  <c:v>0.9</c:v>
                </c:pt>
                <c:pt idx="10">
                  <c:v>0.85714285714285998</c:v>
                </c:pt>
                <c:pt idx="11">
                  <c:v>0.89655172413793005</c:v>
                </c:pt>
                <c:pt idx="12">
                  <c:v>0.86666666666667003</c:v>
                </c:pt>
                <c:pt idx="13">
                  <c:v>0.92</c:v>
                </c:pt>
                <c:pt idx="14">
                  <c:v>0.93150684931507</c:v>
                </c:pt>
                <c:pt idx="15">
                  <c:v>1</c:v>
                </c:pt>
                <c:pt idx="16">
                  <c:v>0.84507042253521003</c:v>
                </c:pt>
                <c:pt idx="17">
                  <c:v>1</c:v>
                </c:pt>
                <c:pt idx="18">
                  <c:v>0.93333333333333002</c:v>
                </c:pt>
                <c:pt idx="19">
                  <c:v>0.77777777777778001</c:v>
                </c:pt>
                <c:pt idx="20">
                  <c:v>0.87909319899244331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875-4BE4-BA9B-138AF5C0F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594878976"/>
        <c:axId val="1"/>
      </c:barChart>
      <c:lineChart>
        <c:grouping val="standard"/>
        <c:varyColors val="0"/>
        <c:ser>
          <c:idx val="1"/>
          <c:order val="1"/>
          <c:tx>
            <c:strRef>
              <c:f>'Aastate võrdlus'!$J$3</c:f>
              <c:strCache>
                <c:ptCount val="1"/>
                <c:pt idx="0">
                  <c:v>2018 apendektoomia ravikestus ≤5 päeva, osakaal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6"/>
            <c:spPr>
              <a:solidFill>
                <a:srgbClr val="FFCC00"/>
              </a:solidFill>
              <a:ln>
                <a:noFill/>
              </a:ln>
            </c:spPr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Aruandesse2019!$A$5:$B$26</c15:sqref>
                  </c15:fullRef>
                </c:ext>
              </c:extLst>
              <c:f>(Aruandesse2019!$A$5:$B$14,Aruandesse2019!$A$16:$B$26)</c:f>
              <c:multiLvlStrCache>
                <c:ptCount val="21"/>
                <c:lvl>
                  <c:pt idx="0">
                    <c:v>Põhja-Eesti Regionaalhaigla</c:v>
                  </c:pt>
                  <c:pt idx="1">
                    <c:v>Tallinna Lastehaigla</c:v>
                  </c:pt>
                  <c:pt idx="2">
                    <c:v>Tartu Ülikooli Kliinikum</c:v>
                  </c:pt>
                  <c:pt idx="3">
                    <c:v>PiirkH</c:v>
                  </c:pt>
                  <c:pt idx="4">
                    <c:v>Ida-Tallinna Keskhaigla</c:v>
                  </c:pt>
                  <c:pt idx="5">
                    <c:v>Ida-Viru Keskhaigla</c:v>
                  </c:pt>
                  <c:pt idx="6">
                    <c:v>Lääne-Tallinna Keskhaigla</c:v>
                  </c:pt>
                  <c:pt idx="7">
                    <c:v>Pärnu Haigla</c:v>
                  </c:pt>
                  <c:pt idx="8">
                    <c:v>KeskH</c:v>
                  </c:pt>
                  <c:pt idx="9">
                    <c:v>Hiiumaa Haigla</c:v>
                  </c:pt>
                  <c:pt idx="10">
                    <c:v>Järvamaa Haigla</c:v>
                  </c:pt>
                  <c:pt idx="11">
                    <c:v>Kuressaare Haigla</c:v>
                  </c:pt>
                  <c:pt idx="12">
                    <c:v>Lõuna-Eesti Haigla</c:v>
                  </c:pt>
                  <c:pt idx="13">
                    <c:v>Läänemaa Haigla</c:v>
                  </c:pt>
                  <c:pt idx="14">
                    <c:v>Narva Haigla</c:v>
                  </c:pt>
                  <c:pt idx="15">
                    <c:v>Põlva Haigla</c:v>
                  </c:pt>
                  <c:pt idx="16">
                    <c:v>Rakvere Haigla</c:v>
                  </c:pt>
                  <c:pt idx="17">
                    <c:v>Raplamaa Haigla</c:v>
                  </c:pt>
                  <c:pt idx="18">
                    <c:v>Valga Haigla</c:v>
                  </c:pt>
                  <c:pt idx="19">
                    <c:v>Viljandi Haigla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'Aastate võrdlus'!$J$4:$J$25</c15:sqref>
                  </c15:fullRef>
                </c:ext>
              </c:extLst>
              <c:f>('Aastate võrdlus'!$J$4:$J$13,'Aastate võrdlus'!$J$15:$J$25)</c:f>
              <c:numCache>
                <c:formatCode>0.00%</c:formatCode>
                <c:ptCount val="21"/>
                <c:pt idx="0">
                  <c:v>0.96829971181555996</c:v>
                </c:pt>
                <c:pt idx="1">
                  <c:v>0.59900990099009999</c:v>
                </c:pt>
                <c:pt idx="2">
                  <c:v>0.88345864661654006</c:v>
                </c:pt>
                <c:pt idx="3">
                  <c:v>0.84907975460122997</c:v>
                </c:pt>
                <c:pt idx="4">
                  <c:v>0.94690265486726</c:v>
                </c:pt>
                <c:pt idx="5">
                  <c:v>0.93137254901960997</c:v>
                </c:pt>
                <c:pt idx="6">
                  <c:v>0.89380530973451</c:v>
                </c:pt>
                <c:pt idx="7">
                  <c:v>0.90434782608695996</c:v>
                </c:pt>
                <c:pt idx="8">
                  <c:v>0.92446043165467995</c:v>
                </c:pt>
                <c:pt idx="9">
                  <c:v>1</c:v>
                </c:pt>
                <c:pt idx="10">
                  <c:v>0.94117647058824006</c:v>
                </c:pt>
                <c:pt idx="11">
                  <c:v>0.92682926829267998</c:v>
                </c:pt>
                <c:pt idx="12">
                  <c:v>0.95744680851064001</c:v>
                </c:pt>
                <c:pt idx="13">
                  <c:v>0.89655172413793005</c:v>
                </c:pt>
                <c:pt idx="14">
                  <c:v>0.84848484848484995</c:v>
                </c:pt>
                <c:pt idx="15">
                  <c:v>1</c:v>
                </c:pt>
                <c:pt idx="16">
                  <c:v>0.87654320987654</c:v>
                </c:pt>
                <c:pt idx="17">
                  <c:v>0.75</c:v>
                </c:pt>
                <c:pt idx="18">
                  <c:v>0.9</c:v>
                </c:pt>
                <c:pt idx="19">
                  <c:v>0.84</c:v>
                </c:pt>
                <c:pt idx="20">
                  <c:v>0.89432989690721998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875-4BE4-BA9B-138AF5C0F59C}"/>
            </c:ext>
          </c:extLst>
        </c:ser>
        <c:ser>
          <c:idx val="0"/>
          <c:order val="2"/>
          <c:tx>
            <c:v>2019 HVA keskmine</c:v>
          </c:tx>
          <c:spPr>
            <a:ln w="31750"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Aruandesse2019!$A$5:$B$26</c15:sqref>
                  </c15:fullRef>
                </c:ext>
              </c:extLst>
              <c:f>(Aruandesse2019!$A$5:$B$14,Aruandesse2019!$A$16:$B$26)</c:f>
              <c:multiLvlStrCache>
                <c:ptCount val="21"/>
                <c:lvl>
                  <c:pt idx="0">
                    <c:v>Põhja-Eesti Regionaalhaigla</c:v>
                  </c:pt>
                  <c:pt idx="1">
                    <c:v>Tallinna Lastehaigla</c:v>
                  </c:pt>
                  <c:pt idx="2">
                    <c:v>Tartu Ülikooli Kliinikum</c:v>
                  </c:pt>
                  <c:pt idx="3">
                    <c:v>PiirkH</c:v>
                  </c:pt>
                  <c:pt idx="4">
                    <c:v>Ida-Tallinna Keskhaigla</c:v>
                  </c:pt>
                  <c:pt idx="5">
                    <c:v>Ida-Viru Keskhaigla</c:v>
                  </c:pt>
                  <c:pt idx="6">
                    <c:v>Lääne-Tallinna Keskhaigla</c:v>
                  </c:pt>
                  <c:pt idx="7">
                    <c:v>Pärnu Haigla</c:v>
                  </c:pt>
                  <c:pt idx="8">
                    <c:v>KeskH</c:v>
                  </c:pt>
                  <c:pt idx="9">
                    <c:v>Hiiumaa Haigla</c:v>
                  </c:pt>
                  <c:pt idx="10">
                    <c:v>Järvamaa Haigla</c:v>
                  </c:pt>
                  <c:pt idx="11">
                    <c:v>Kuressaare Haigla</c:v>
                  </c:pt>
                  <c:pt idx="12">
                    <c:v>Lõuna-Eesti Haigla</c:v>
                  </c:pt>
                  <c:pt idx="13">
                    <c:v>Läänemaa Haigla</c:v>
                  </c:pt>
                  <c:pt idx="14">
                    <c:v>Narva Haigla</c:v>
                  </c:pt>
                  <c:pt idx="15">
                    <c:v>Põlva Haigla</c:v>
                  </c:pt>
                  <c:pt idx="16">
                    <c:v>Rakvere Haigla</c:v>
                  </c:pt>
                  <c:pt idx="17">
                    <c:v>Raplamaa Haigla</c:v>
                  </c:pt>
                  <c:pt idx="18">
                    <c:v>Valga Haigla</c:v>
                  </c:pt>
                  <c:pt idx="19">
                    <c:v>Viljandi Haigla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Aruandesse2019!$J$5:$J$26</c15:sqref>
                  </c15:fullRef>
                </c:ext>
              </c:extLst>
              <c:f>(Aruandesse2019!$J$5:$J$14,Aruandesse2019!$J$16:$J$26)</c:f>
              <c:numCache>
                <c:formatCode>0%</c:formatCode>
                <c:ptCount val="21"/>
                <c:pt idx="0">
                  <c:v>0.88858695652173914</c:v>
                </c:pt>
                <c:pt idx="1">
                  <c:v>0.88858695652173914</c:v>
                </c:pt>
                <c:pt idx="2">
                  <c:v>0.88858695652173914</c:v>
                </c:pt>
                <c:pt idx="3">
                  <c:v>0.88858695652173914</c:v>
                </c:pt>
                <c:pt idx="4">
                  <c:v>0.88858695652173914</c:v>
                </c:pt>
                <c:pt idx="5">
                  <c:v>0.88858695652173914</c:v>
                </c:pt>
                <c:pt idx="6">
                  <c:v>0.88858695652173914</c:v>
                </c:pt>
                <c:pt idx="7">
                  <c:v>0.88858695652173914</c:v>
                </c:pt>
                <c:pt idx="8">
                  <c:v>0.88858695652173914</c:v>
                </c:pt>
                <c:pt idx="9">
                  <c:v>0.88858695652173914</c:v>
                </c:pt>
                <c:pt idx="10">
                  <c:v>0.88858695652173914</c:v>
                </c:pt>
                <c:pt idx="11">
                  <c:v>0.88858695652173914</c:v>
                </c:pt>
                <c:pt idx="12">
                  <c:v>0.88858695652173914</c:v>
                </c:pt>
                <c:pt idx="13">
                  <c:v>0.88858695652173914</c:v>
                </c:pt>
                <c:pt idx="14">
                  <c:v>0.88858695652173914</c:v>
                </c:pt>
                <c:pt idx="15">
                  <c:v>0.88858695652173914</c:v>
                </c:pt>
                <c:pt idx="16">
                  <c:v>0.88858695652173914</c:v>
                </c:pt>
                <c:pt idx="17">
                  <c:v>0.88858695652173914</c:v>
                </c:pt>
                <c:pt idx="18">
                  <c:v>0.88858695652173914</c:v>
                </c:pt>
                <c:pt idx="19">
                  <c:v>0.88858695652173914</c:v>
                </c:pt>
                <c:pt idx="20">
                  <c:v>0.88858695652173914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875-4BE4-BA9B-138AF5C0F59C}"/>
            </c:ext>
          </c:extLst>
        </c:ser>
        <c:ser>
          <c:idx val="2"/>
          <c:order val="3"/>
          <c:tx>
            <c:v>2018 HVA keskmine</c:v>
          </c:tx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Aruandesse2019!$A$5:$B$26</c15:sqref>
                  </c15:fullRef>
                </c:ext>
              </c:extLst>
              <c:f>(Aruandesse2019!$A$5:$B$14,Aruandesse2019!$A$16:$B$26)</c:f>
              <c:multiLvlStrCache>
                <c:ptCount val="21"/>
                <c:lvl>
                  <c:pt idx="0">
                    <c:v>Põhja-Eesti Regionaalhaigla</c:v>
                  </c:pt>
                  <c:pt idx="1">
                    <c:v>Tallinna Lastehaigla</c:v>
                  </c:pt>
                  <c:pt idx="2">
                    <c:v>Tartu Ülikooli Kliinikum</c:v>
                  </c:pt>
                  <c:pt idx="3">
                    <c:v>PiirkH</c:v>
                  </c:pt>
                  <c:pt idx="4">
                    <c:v>Ida-Tallinna Keskhaigla</c:v>
                  </c:pt>
                  <c:pt idx="5">
                    <c:v>Ida-Viru Keskhaigla</c:v>
                  </c:pt>
                  <c:pt idx="6">
                    <c:v>Lääne-Tallinna Keskhaigla</c:v>
                  </c:pt>
                  <c:pt idx="7">
                    <c:v>Pärnu Haigla</c:v>
                  </c:pt>
                  <c:pt idx="8">
                    <c:v>KeskH</c:v>
                  </c:pt>
                  <c:pt idx="9">
                    <c:v>Hiiumaa Haigla</c:v>
                  </c:pt>
                  <c:pt idx="10">
                    <c:v>Järvamaa Haigla</c:v>
                  </c:pt>
                  <c:pt idx="11">
                    <c:v>Kuressaare Haigla</c:v>
                  </c:pt>
                  <c:pt idx="12">
                    <c:v>Lõuna-Eesti Haigla</c:v>
                  </c:pt>
                  <c:pt idx="13">
                    <c:v>Läänemaa Haigla</c:v>
                  </c:pt>
                  <c:pt idx="14">
                    <c:v>Narva Haigla</c:v>
                  </c:pt>
                  <c:pt idx="15">
                    <c:v>Põlva Haigla</c:v>
                  </c:pt>
                  <c:pt idx="16">
                    <c:v>Rakvere Haigla</c:v>
                  </c:pt>
                  <c:pt idx="17">
                    <c:v>Raplamaa Haigla</c:v>
                  </c:pt>
                  <c:pt idx="18">
                    <c:v>Valga Haigla</c:v>
                  </c:pt>
                  <c:pt idx="19">
                    <c:v>Viljandi Haigla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'Aastate võrdlus'!$L$4:$L$25</c15:sqref>
                  </c15:fullRef>
                </c:ext>
              </c:extLst>
              <c:f>('Aastate võrdlus'!$L$4:$L$13,'Aastate võrdlus'!$L$15:$L$25)</c:f>
              <c:numCache>
                <c:formatCode>0%</c:formatCode>
                <c:ptCount val="21"/>
                <c:pt idx="0">
                  <c:v>0.88288800454803995</c:v>
                </c:pt>
                <c:pt idx="1">
                  <c:v>0.88288800454803995</c:v>
                </c:pt>
                <c:pt idx="2">
                  <c:v>0.88288800454803995</c:v>
                </c:pt>
                <c:pt idx="3">
                  <c:v>0.88288800454803995</c:v>
                </c:pt>
                <c:pt idx="4">
                  <c:v>0.88288800454803995</c:v>
                </c:pt>
                <c:pt idx="5">
                  <c:v>0.88288800454803995</c:v>
                </c:pt>
                <c:pt idx="6">
                  <c:v>0.88288800454803995</c:v>
                </c:pt>
                <c:pt idx="7">
                  <c:v>0.88288800454803995</c:v>
                </c:pt>
                <c:pt idx="8">
                  <c:v>0.88288800454803995</c:v>
                </c:pt>
                <c:pt idx="9">
                  <c:v>0.88288800454803995</c:v>
                </c:pt>
                <c:pt idx="10">
                  <c:v>0.88288800454803995</c:v>
                </c:pt>
                <c:pt idx="11">
                  <c:v>0.88288800454803995</c:v>
                </c:pt>
                <c:pt idx="12">
                  <c:v>0.88288800454803995</c:v>
                </c:pt>
                <c:pt idx="13">
                  <c:v>0.88288800454803995</c:v>
                </c:pt>
                <c:pt idx="14">
                  <c:v>0.88288800454803995</c:v>
                </c:pt>
                <c:pt idx="15">
                  <c:v>0.88288800454803995</c:v>
                </c:pt>
                <c:pt idx="16">
                  <c:v>0.88288800454803995</c:v>
                </c:pt>
                <c:pt idx="17">
                  <c:v>0.88288800454803995</c:v>
                </c:pt>
                <c:pt idx="18">
                  <c:v>0.88288800454803995</c:v>
                </c:pt>
                <c:pt idx="19">
                  <c:v>0.88288800454803995</c:v>
                </c:pt>
                <c:pt idx="20">
                  <c:v>0.88288800454803995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4875-4BE4-BA9B-138AF5C0F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4878976"/>
        <c:axId val="1"/>
      </c:lineChart>
      <c:catAx>
        <c:axId val="1594878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1"/>
        </c:scaling>
        <c:delete val="0"/>
        <c:axPos val="l"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5948789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1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2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3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ayout>
        <c:manualLayout>
          <c:xMode val="edge"/>
          <c:yMode val="edge"/>
          <c:x val="0"/>
          <c:y val="0.8828022973143117"/>
          <c:w val="0.97777424706184723"/>
          <c:h val="0.11490445613117549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167640</xdr:colOff>
      <xdr:row>24</xdr:row>
      <xdr:rowOff>121920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F4E0245-033B-43D6-BA71-54702C91E5B7}"/>
            </a:ext>
          </a:extLst>
        </xdr:cNvPr>
        <xdr:cNvSpPr txBox="1"/>
      </xdr:nvSpPr>
      <xdr:spPr>
        <a:xfrm>
          <a:off x="0" y="0"/>
          <a:ext cx="5044440" cy="45110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t-EE" sz="1100" b="1" i="0" u="none" strike="noStrike" kern="0" cap="none" spc="0" normalizeH="0" baseline="0" noProof="0">
              <a:ln>
                <a:noFill/>
              </a:ln>
              <a:solidFill>
                <a:srgbClr val="1C5394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Indikaator 4a.  RAVIKESTUS: APENDEKTOOMIA </a:t>
          </a:r>
          <a:r>
            <a:rPr kumimoji="0" lang="et-EE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</a:t>
          </a:r>
          <a:endParaRPr kumimoji="0" lang="et-EE" sz="1100" b="1" i="0" u="none" strike="noStrike" kern="0" cap="none" spc="0" normalizeH="0" baseline="0" noProof="0">
            <a:ln>
              <a:noFill/>
            </a:ln>
            <a:solidFill>
              <a:srgbClr val="1C5394"/>
            </a:solidFill>
            <a:effectLst/>
            <a:uLnTx/>
            <a:uFillTx/>
            <a:latin typeface="Times New Roman" pitchFamily="18" charset="0"/>
            <a:ea typeface="+mn-ea"/>
            <a:cs typeface="Times New Roman" pitchFamily="18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t-EE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Times New Roman" pitchFamily="18" charset="0"/>
            <a:ea typeface="+mn-ea"/>
            <a:cs typeface="Times New Roman" pitchFamily="18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t-EE" sz="1200" b="1" i="0" u="none" strike="noStrike" kern="0" cap="none" spc="0" normalizeH="0" baseline="0" noProof="0">
              <a:ln>
                <a:noFill/>
              </a:ln>
              <a:solidFill>
                <a:srgbClr val="1C5394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Nimetus</a:t>
          </a:r>
          <a:endParaRPr kumimoji="0" lang="et-EE" sz="1200" b="0" i="0" u="none" strike="noStrike" kern="0" cap="none" spc="0" normalizeH="0" baseline="0" noProof="0">
            <a:ln>
              <a:noFill/>
            </a:ln>
            <a:solidFill>
              <a:srgbClr val="1C5394"/>
            </a:solidFill>
            <a:effectLst/>
            <a:uLnTx/>
            <a:uFillTx/>
            <a:latin typeface="Times New Roman" pitchFamily="18" charset="0"/>
            <a:ea typeface="+mn-ea"/>
            <a:cs typeface="Times New Roman" pitchFamily="18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t-EE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Apendektoomia statsionaarsete ravijuhtude osakaal, mille kestus on olnud kuni 5 päeva.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t-EE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Times New Roman" pitchFamily="18" charset="0"/>
            <a:ea typeface="+mn-ea"/>
            <a:cs typeface="Times New Roman" pitchFamily="18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t-EE" sz="1200" b="1" i="0" u="none" strike="noStrike" kern="0" cap="none" spc="0" normalizeH="0" baseline="0" noProof="0">
              <a:ln>
                <a:noFill/>
              </a:ln>
              <a:solidFill>
                <a:srgbClr val="1C5394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Andmete kirjeldus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t-EE" sz="1100" b="0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Arve periood: </a:t>
          </a:r>
          <a:r>
            <a:rPr kumimoji="0" lang="et-EE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arve lõpp 01.01.–31.12.2019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t-EE" sz="1100" b="0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Teenuse tüüp: </a:t>
          </a:r>
          <a:r>
            <a:rPr kumimoji="0" lang="et-EE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statsionaarne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t-EE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Sisaldab </a:t>
          </a:r>
          <a:r>
            <a:rPr kumimoji="0" lang="et-EE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kindlustatud ja kindlustamata </a:t>
          </a:r>
          <a:r>
            <a:rPr kumimoji="0" lang="et-EE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isikute raviarveid.</a:t>
          </a:r>
          <a:br>
            <a:rPr kumimoji="0" lang="et-EE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</a:br>
          <a:r>
            <a:rPr kumimoji="0" lang="et-EE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Kaasati kõik vanuserühmad.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t-EE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Valim koosneb raviarvetest, millel on märgitud nii põhidiagnoos, NCSP</a:t>
          </a:r>
          <a:r>
            <a:rPr kumimoji="0" lang="et-EE" sz="1100" b="0" i="0" u="none" strike="noStrike" kern="0" cap="none" spc="0" normalizeH="0" baseline="3000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1</a:t>
          </a:r>
          <a:r>
            <a:rPr kumimoji="0" lang="et-EE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 kui ka TTLi</a:t>
          </a:r>
          <a:r>
            <a:rPr kumimoji="0" lang="et-EE" sz="1100" b="0" i="0" u="none" strike="noStrike" kern="0" cap="none" spc="0" normalizeH="0" baseline="3000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2</a:t>
          </a:r>
          <a:r>
            <a:rPr kumimoji="0" lang="et-EE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 kood vastavalt alltoodud loetelule: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t-EE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- RHK-10: K35.0; K35.1 või K35.9;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t-EE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- NCSP: JEA00; JEA01 või JEA10;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t-EE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- TTL: 0J2125; 0J2101; 0J2211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t-EE" sz="11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Times New Roman" pitchFamily="18" charset="0"/>
            <a:ea typeface="+mn-ea"/>
            <a:cs typeface="Times New Roman" pitchFamily="18" charset="0"/>
          </a:endParaRPr>
        </a:p>
        <a:p>
          <a:pPr marL="0" marR="0" lvl="0" indent="0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t-EE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itchFamily="18" charset="0"/>
            <a:ea typeface="+mn-ea"/>
            <a:cs typeface="Times New Roman" pitchFamily="18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t-EE" sz="1200" b="1" i="0" u="none" strike="noStrike" kern="0" cap="none" spc="0" normalizeH="0" baseline="0" noProof="0">
              <a:ln>
                <a:noFill/>
              </a:ln>
              <a:solidFill>
                <a:srgbClr val="1C5394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Faili  kirjeldus</a:t>
          </a:r>
          <a:endParaRPr kumimoji="0" lang="et-EE" sz="1200" b="0" i="0" u="none" strike="noStrike" kern="0" cap="none" spc="0" normalizeH="0" baseline="0" noProof="0">
            <a:ln>
              <a:noFill/>
            </a:ln>
            <a:solidFill>
              <a:srgbClr val="1C5394"/>
            </a:solidFill>
            <a:effectLst/>
            <a:uLnTx/>
            <a:uFillTx/>
            <a:latin typeface="Times New Roman" pitchFamily="18" charset="0"/>
            <a:ea typeface="+mn-ea"/>
            <a:cs typeface="Times New Roman" pitchFamily="18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t-EE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Lehel </a:t>
          </a:r>
          <a:r>
            <a:rPr kumimoji="0" lang="et-EE" sz="11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"Aruandesse" </a:t>
          </a:r>
          <a:r>
            <a:rPr kumimoji="0" lang="et-EE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on aruandes oleva indikaatori joonis koos andmetega sh teenuste arv koodide kaupa.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t-EE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Lehel </a:t>
          </a:r>
          <a:r>
            <a:rPr kumimoji="0" lang="et-EE" sz="11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 "Andmed_detailsem</a:t>
          </a:r>
          <a:r>
            <a:rPr kumimoji="0" lang="et-EE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"  on toodud koondnumbrid ning ravikestuse detailsem jaotus sh üle 5 päeva kestnud juhtude osakaal.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t-EE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Times New Roman" pitchFamily="18" charset="0"/>
            <a:ea typeface="+mn-ea"/>
            <a:cs typeface="Times New Roman" pitchFamily="18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t-EE" sz="1050" b="0" i="0" u="none" strike="noStrike" kern="0" cap="none" spc="0" normalizeH="0" baseline="3000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1</a:t>
          </a:r>
          <a:r>
            <a:rPr kumimoji="0" lang="et-EE" sz="10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 NOMESCO kirurgiliste protseduuride klassifikatsioon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t-EE" sz="1050" b="0" i="0" u="none" strike="noStrike" kern="0" cap="none" spc="0" normalizeH="0" baseline="3000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2</a:t>
          </a:r>
          <a:r>
            <a:rPr kumimoji="0" lang="et-EE" sz="10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 Eesti Haigekassa tervishoiuteenuste loetelu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t-E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161925</xdr:colOff>
      <xdr:row>2</xdr:row>
      <xdr:rowOff>36195</xdr:rowOff>
    </xdr:from>
    <xdr:to>
      <xdr:col>18</xdr:col>
      <xdr:colOff>386715</xdr:colOff>
      <xdr:row>28</xdr:row>
      <xdr:rowOff>17145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5110DCB-FFC0-46D7-B499-B8CA256C32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17</xdr:col>
      <xdr:colOff>0</xdr:colOff>
      <xdr:row>4</xdr:row>
      <xdr:rowOff>9525</xdr:rowOff>
    </xdr:from>
    <xdr:to>
      <xdr:col>17</xdr:col>
      <xdr:colOff>47625</xdr:colOff>
      <xdr:row>4</xdr:row>
      <xdr:rowOff>50346</xdr:rowOff>
    </xdr:to>
    <xdr:pic>
      <xdr:nvPicPr>
        <xdr:cNvPr id="3" name="BExMO7VFCN4EL59982UR4AJ25JNJ" descr="XX6TINEJADZGKR0CTM7ZRT0RA" hidden="1">
          <a:extLst>
            <a:ext uri="{FF2B5EF4-FFF2-40B4-BE49-F238E27FC236}">
              <a16:creationId xmlns:a16="http://schemas.microsoft.com/office/drawing/2014/main" id="{17BB8D26-ED94-4457-AB5C-56B8ADCDE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30025" y="1238250"/>
          <a:ext cx="47625" cy="4082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17</xdr:col>
      <xdr:colOff>0</xdr:colOff>
      <xdr:row>4</xdr:row>
      <xdr:rowOff>85725</xdr:rowOff>
    </xdr:from>
    <xdr:to>
      <xdr:col>17</xdr:col>
      <xdr:colOff>47625</xdr:colOff>
      <xdr:row>4</xdr:row>
      <xdr:rowOff>126546</xdr:rowOff>
    </xdr:to>
    <xdr:pic>
      <xdr:nvPicPr>
        <xdr:cNvPr id="4" name="BExU3EX5JJCXCII4YKUJBFBGIJR2" descr="OF5ZI9PI5WH36VPANJ2DYLNMI" hidden="1">
          <a:extLst>
            <a:ext uri="{FF2B5EF4-FFF2-40B4-BE49-F238E27FC236}">
              <a16:creationId xmlns:a16="http://schemas.microsoft.com/office/drawing/2014/main" id="{219BF75D-5F81-4712-8550-A4EA0B32F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630025" y="1314450"/>
          <a:ext cx="47625" cy="4082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17</xdr:col>
      <xdr:colOff>0</xdr:colOff>
      <xdr:row>4</xdr:row>
      <xdr:rowOff>9525</xdr:rowOff>
    </xdr:from>
    <xdr:to>
      <xdr:col>17</xdr:col>
      <xdr:colOff>47625</xdr:colOff>
      <xdr:row>4</xdr:row>
      <xdr:rowOff>50346</xdr:rowOff>
    </xdr:to>
    <xdr:pic>
      <xdr:nvPicPr>
        <xdr:cNvPr id="5" name="BEx1KD7H6UB1VYCJ7O61P562EIUY" descr="IQGV9140X0K0UPBL8OGU3I44J" hidden="1">
          <a:extLst>
            <a:ext uri="{FF2B5EF4-FFF2-40B4-BE49-F238E27FC236}">
              <a16:creationId xmlns:a16="http://schemas.microsoft.com/office/drawing/2014/main" id="{07C44DBD-E77D-41CF-9A25-623389DB7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30025" y="1238250"/>
          <a:ext cx="47625" cy="4082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17</xdr:col>
      <xdr:colOff>0</xdr:colOff>
      <xdr:row>4</xdr:row>
      <xdr:rowOff>85725</xdr:rowOff>
    </xdr:from>
    <xdr:to>
      <xdr:col>17</xdr:col>
      <xdr:colOff>47625</xdr:colOff>
      <xdr:row>4</xdr:row>
      <xdr:rowOff>126546</xdr:rowOff>
    </xdr:to>
    <xdr:pic>
      <xdr:nvPicPr>
        <xdr:cNvPr id="6" name="BEx5BJQWS6YWHH4ZMSUAMD641V6Y" descr="ZTMFMXCIQSECDX38ALEFHUB00" hidden="1">
          <a:extLst>
            <a:ext uri="{FF2B5EF4-FFF2-40B4-BE49-F238E27FC236}">
              <a16:creationId xmlns:a16="http://schemas.microsoft.com/office/drawing/2014/main" id="{14EFF629-79A0-438C-8CB4-DA5D41C69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630025" y="1314450"/>
          <a:ext cx="47625" cy="4082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17</xdr:col>
      <xdr:colOff>0</xdr:colOff>
      <xdr:row>4</xdr:row>
      <xdr:rowOff>9525</xdr:rowOff>
    </xdr:from>
    <xdr:to>
      <xdr:col>17</xdr:col>
      <xdr:colOff>47625</xdr:colOff>
      <xdr:row>4</xdr:row>
      <xdr:rowOff>50346</xdr:rowOff>
    </xdr:to>
    <xdr:pic>
      <xdr:nvPicPr>
        <xdr:cNvPr id="7" name="BExVTO5Q8G2M7BPL4B2584LQS0R0" descr="OB6Q8NA4LZFE4GM9Y3V56BPMQ" hidden="1">
          <a:extLst>
            <a:ext uri="{FF2B5EF4-FFF2-40B4-BE49-F238E27FC236}">
              <a16:creationId xmlns:a16="http://schemas.microsoft.com/office/drawing/2014/main" id="{C3683961-1532-43E4-BAE9-81645EC34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30025" y="1238250"/>
          <a:ext cx="47625" cy="4082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17</xdr:col>
      <xdr:colOff>0</xdr:colOff>
      <xdr:row>4</xdr:row>
      <xdr:rowOff>85725</xdr:rowOff>
    </xdr:from>
    <xdr:to>
      <xdr:col>17</xdr:col>
      <xdr:colOff>47625</xdr:colOff>
      <xdr:row>4</xdr:row>
      <xdr:rowOff>126546</xdr:rowOff>
    </xdr:to>
    <xdr:pic>
      <xdr:nvPicPr>
        <xdr:cNvPr id="8" name="BExIFSCLN1G86X78PFLTSMRP0US5" descr="9JK4SPV4DG7VTCZIILWHXQU5J" hidden="1">
          <a:extLst>
            <a:ext uri="{FF2B5EF4-FFF2-40B4-BE49-F238E27FC236}">
              <a16:creationId xmlns:a16="http://schemas.microsoft.com/office/drawing/2014/main" id="{17793440-8E73-4CCE-9496-6ED2777C4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630025" y="1314450"/>
          <a:ext cx="47625" cy="4082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17</xdr:col>
      <xdr:colOff>0</xdr:colOff>
      <xdr:row>4</xdr:row>
      <xdr:rowOff>9525</xdr:rowOff>
    </xdr:from>
    <xdr:to>
      <xdr:col>17</xdr:col>
      <xdr:colOff>47625</xdr:colOff>
      <xdr:row>4</xdr:row>
      <xdr:rowOff>50346</xdr:rowOff>
    </xdr:to>
    <xdr:pic>
      <xdr:nvPicPr>
        <xdr:cNvPr id="9" name="BEx1I152WN2D3A85O2XN0DGXCWHN" descr="KHBZFMANRA4UMJR1AB4M5NJNT" hidden="1">
          <a:extLst>
            <a:ext uri="{FF2B5EF4-FFF2-40B4-BE49-F238E27FC236}">
              <a16:creationId xmlns:a16="http://schemas.microsoft.com/office/drawing/2014/main" id="{B77852BE-D60B-458B-A97E-840320362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30025" y="1238250"/>
          <a:ext cx="47625" cy="4082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17</xdr:col>
      <xdr:colOff>0</xdr:colOff>
      <xdr:row>4</xdr:row>
      <xdr:rowOff>85725</xdr:rowOff>
    </xdr:from>
    <xdr:to>
      <xdr:col>17</xdr:col>
      <xdr:colOff>47625</xdr:colOff>
      <xdr:row>4</xdr:row>
      <xdr:rowOff>126546</xdr:rowOff>
    </xdr:to>
    <xdr:pic>
      <xdr:nvPicPr>
        <xdr:cNvPr id="10" name="BExW9676P0SKCVKK25QCGHPA3PAD" descr="9A4PWZ20RMSRF0PNECCDM75CA" hidden="1">
          <a:extLst>
            <a:ext uri="{FF2B5EF4-FFF2-40B4-BE49-F238E27FC236}">
              <a16:creationId xmlns:a16="http://schemas.microsoft.com/office/drawing/2014/main" id="{9E2E7347-4B40-4648-91D9-AFCE431B4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630025" y="1314450"/>
          <a:ext cx="47625" cy="4082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17</xdr:col>
      <xdr:colOff>0</xdr:colOff>
      <xdr:row>6</xdr:row>
      <xdr:rowOff>0</xdr:rowOff>
    </xdr:from>
    <xdr:to>
      <xdr:col>17</xdr:col>
      <xdr:colOff>123825</xdr:colOff>
      <xdr:row>6</xdr:row>
      <xdr:rowOff>123825</xdr:rowOff>
    </xdr:to>
    <xdr:pic>
      <xdr:nvPicPr>
        <xdr:cNvPr id="11" name="BExW253QPOZK9KW8BJC3LBXGCG2N" descr="Y5HX37BEUWSN1NEFJKZJXI3SX" hidden="1">
          <a:extLst>
            <a:ext uri="{FF2B5EF4-FFF2-40B4-BE49-F238E27FC236}">
              <a16:creationId xmlns:a16="http://schemas.microsoft.com/office/drawing/2014/main" id="{16B599AD-CFC5-497B-8A6E-B7170A7A7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1630025" y="16097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17</xdr:col>
      <xdr:colOff>0</xdr:colOff>
      <xdr:row>4</xdr:row>
      <xdr:rowOff>9525</xdr:rowOff>
    </xdr:from>
    <xdr:to>
      <xdr:col>17</xdr:col>
      <xdr:colOff>47625</xdr:colOff>
      <xdr:row>4</xdr:row>
      <xdr:rowOff>50346</xdr:rowOff>
    </xdr:to>
    <xdr:pic>
      <xdr:nvPicPr>
        <xdr:cNvPr id="12" name="BExS5CPQ8P8JOQPK7ANNKHLSGOKU" hidden="1">
          <a:extLst>
            <a:ext uri="{FF2B5EF4-FFF2-40B4-BE49-F238E27FC236}">
              <a16:creationId xmlns:a16="http://schemas.microsoft.com/office/drawing/2014/main" id="{3D6FB619-E0F9-4E66-AA6C-1ACA61F4B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30025" y="1238250"/>
          <a:ext cx="47625" cy="4082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17</xdr:col>
      <xdr:colOff>0</xdr:colOff>
      <xdr:row>4</xdr:row>
      <xdr:rowOff>85725</xdr:rowOff>
    </xdr:from>
    <xdr:to>
      <xdr:col>17</xdr:col>
      <xdr:colOff>47625</xdr:colOff>
      <xdr:row>4</xdr:row>
      <xdr:rowOff>126546</xdr:rowOff>
    </xdr:to>
    <xdr:pic>
      <xdr:nvPicPr>
        <xdr:cNvPr id="13" name="BExMM0AVUAIRNJLXB1FW8R0YB4ZZ" hidden="1">
          <a:extLst>
            <a:ext uri="{FF2B5EF4-FFF2-40B4-BE49-F238E27FC236}">
              <a16:creationId xmlns:a16="http://schemas.microsoft.com/office/drawing/2014/main" id="{8FB0A464-1F28-42ED-8F09-D5F7A2551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630025" y="1314450"/>
          <a:ext cx="47625" cy="4082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17</xdr:col>
      <xdr:colOff>0</xdr:colOff>
      <xdr:row>4</xdr:row>
      <xdr:rowOff>9525</xdr:rowOff>
    </xdr:from>
    <xdr:to>
      <xdr:col>17</xdr:col>
      <xdr:colOff>47625</xdr:colOff>
      <xdr:row>4</xdr:row>
      <xdr:rowOff>50346</xdr:rowOff>
    </xdr:to>
    <xdr:pic>
      <xdr:nvPicPr>
        <xdr:cNvPr id="14" name="BExXZ7Y09CBS0XA7IPB3IRJ8RJM4" hidden="1">
          <a:extLst>
            <a:ext uri="{FF2B5EF4-FFF2-40B4-BE49-F238E27FC236}">
              <a16:creationId xmlns:a16="http://schemas.microsoft.com/office/drawing/2014/main" id="{00046C22-4C3C-4C11-ACBE-1487E59B6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30025" y="1238250"/>
          <a:ext cx="47625" cy="4082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17</xdr:col>
      <xdr:colOff>0</xdr:colOff>
      <xdr:row>4</xdr:row>
      <xdr:rowOff>85725</xdr:rowOff>
    </xdr:from>
    <xdr:to>
      <xdr:col>17</xdr:col>
      <xdr:colOff>47625</xdr:colOff>
      <xdr:row>4</xdr:row>
      <xdr:rowOff>126546</xdr:rowOff>
    </xdr:to>
    <xdr:pic>
      <xdr:nvPicPr>
        <xdr:cNvPr id="15" name="BExQ7SXS9VUG7P6CACU2J7R2SGIZ" hidden="1">
          <a:extLst>
            <a:ext uri="{FF2B5EF4-FFF2-40B4-BE49-F238E27FC236}">
              <a16:creationId xmlns:a16="http://schemas.microsoft.com/office/drawing/2014/main" id="{7FEA7516-DC94-4947-B445-15401F135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630025" y="1314450"/>
          <a:ext cx="47625" cy="4082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17</xdr:col>
      <xdr:colOff>0</xdr:colOff>
      <xdr:row>4</xdr:row>
      <xdr:rowOff>9525</xdr:rowOff>
    </xdr:from>
    <xdr:to>
      <xdr:col>17</xdr:col>
      <xdr:colOff>47625</xdr:colOff>
      <xdr:row>4</xdr:row>
      <xdr:rowOff>50346</xdr:rowOff>
    </xdr:to>
    <xdr:pic>
      <xdr:nvPicPr>
        <xdr:cNvPr id="16" name="BEx5AQZ4ETQ9LMY5EBWVH20Z7VXQ" hidden="1">
          <a:extLst>
            <a:ext uri="{FF2B5EF4-FFF2-40B4-BE49-F238E27FC236}">
              <a16:creationId xmlns:a16="http://schemas.microsoft.com/office/drawing/2014/main" id="{B6C294BC-6A9B-4437-B295-D87D368F3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30025" y="1238250"/>
          <a:ext cx="47625" cy="4082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17</xdr:col>
      <xdr:colOff>0</xdr:colOff>
      <xdr:row>4</xdr:row>
      <xdr:rowOff>85725</xdr:rowOff>
    </xdr:from>
    <xdr:to>
      <xdr:col>17</xdr:col>
      <xdr:colOff>47625</xdr:colOff>
      <xdr:row>4</xdr:row>
      <xdr:rowOff>126546</xdr:rowOff>
    </xdr:to>
    <xdr:pic>
      <xdr:nvPicPr>
        <xdr:cNvPr id="17" name="BExUBK0YZ5VYFY8TTITJGJU9S06A" hidden="1">
          <a:extLst>
            <a:ext uri="{FF2B5EF4-FFF2-40B4-BE49-F238E27FC236}">
              <a16:creationId xmlns:a16="http://schemas.microsoft.com/office/drawing/2014/main" id="{800EB2F7-F38C-40BA-B4FD-5BE215CE5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630025" y="1314450"/>
          <a:ext cx="47625" cy="4082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17</xdr:col>
      <xdr:colOff>0</xdr:colOff>
      <xdr:row>4</xdr:row>
      <xdr:rowOff>9525</xdr:rowOff>
    </xdr:from>
    <xdr:to>
      <xdr:col>17</xdr:col>
      <xdr:colOff>47625</xdr:colOff>
      <xdr:row>4</xdr:row>
      <xdr:rowOff>50346</xdr:rowOff>
    </xdr:to>
    <xdr:pic>
      <xdr:nvPicPr>
        <xdr:cNvPr id="18" name="BExUEZCSSJ7RN4J18I2NUIQR2FZS" hidden="1">
          <a:extLst>
            <a:ext uri="{FF2B5EF4-FFF2-40B4-BE49-F238E27FC236}">
              <a16:creationId xmlns:a16="http://schemas.microsoft.com/office/drawing/2014/main" id="{4FF6425A-38D9-4559-9FE0-825A48A70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30025" y="1238250"/>
          <a:ext cx="47625" cy="4082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17</xdr:col>
      <xdr:colOff>0</xdr:colOff>
      <xdr:row>4</xdr:row>
      <xdr:rowOff>85725</xdr:rowOff>
    </xdr:from>
    <xdr:to>
      <xdr:col>17</xdr:col>
      <xdr:colOff>47625</xdr:colOff>
      <xdr:row>4</xdr:row>
      <xdr:rowOff>126546</xdr:rowOff>
    </xdr:to>
    <xdr:pic>
      <xdr:nvPicPr>
        <xdr:cNvPr id="19" name="BExS3JDQWF7U3F5JTEVOE16ASIYK" hidden="1">
          <a:extLst>
            <a:ext uri="{FF2B5EF4-FFF2-40B4-BE49-F238E27FC236}">
              <a16:creationId xmlns:a16="http://schemas.microsoft.com/office/drawing/2014/main" id="{F0C65E89-0913-40E6-B7DD-E07BF7CB0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630025" y="1314450"/>
          <a:ext cx="47625" cy="4082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17</xdr:col>
      <xdr:colOff>0</xdr:colOff>
      <xdr:row>7</xdr:row>
      <xdr:rowOff>0</xdr:rowOff>
    </xdr:from>
    <xdr:to>
      <xdr:col>17</xdr:col>
      <xdr:colOff>123825</xdr:colOff>
      <xdr:row>7</xdr:row>
      <xdr:rowOff>123825</xdr:rowOff>
    </xdr:to>
    <xdr:pic>
      <xdr:nvPicPr>
        <xdr:cNvPr id="20" name="BEx973S463FCQVJ7QDFBUIU0WJ3F" descr="ZQTVYL8DCSADVT0QMRXFLU0TR" hidden="1">
          <a:extLst>
            <a:ext uri="{FF2B5EF4-FFF2-40B4-BE49-F238E27FC236}">
              <a16:creationId xmlns:a16="http://schemas.microsoft.com/office/drawing/2014/main" id="{35E98B0F-C95E-4461-BD27-D0F3CAF41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1630025" y="1800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123825</xdr:colOff>
      <xdr:row>15</xdr:row>
      <xdr:rowOff>123825</xdr:rowOff>
    </xdr:to>
    <xdr:pic>
      <xdr:nvPicPr>
        <xdr:cNvPr id="21" name="BExRZO0PLWWMCLGRH7EH6UXYWGAJ" descr="9D4GQ34QB727H10MA3SSAR2R9" hidden="1">
          <a:extLst>
            <a:ext uri="{FF2B5EF4-FFF2-40B4-BE49-F238E27FC236}">
              <a16:creationId xmlns:a16="http://schemas.microsoft.com/office/drawing/2014/main" id="{5DC74264-0F1D-48FC-81EC-7F6340917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1630025" y="3324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123825</xdr:colOff>
      <xdr:row>16</xdr:row>
      <xdr:rowOff>123825</xdr:rowOff>
    </xdr:to>
    <xdr:pic>
      <xdr:nvPicPr>
        <xdr:cNvPr id="22" name="BExBDP6HNAAJUM39SE5G2C8BKNRQ" descr="1TM64TL2QIMYV7WYSV2VLGXY4" hidden="1">
          <a:extLst>
            <a:ext uri="{FF2B5EF4-FFF2-40B4-BE49-F238E27FC236}">
              <a16:creationId xmlns:a16="http://schemas.microsoft.com/office/drawing/2014/main" id="{C34CCA95-764B-4DF5-8CA8-7CBF4E857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1630025" y="35147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123825</xdr:colOff>
      <xdr:row>17</xdr:row>
      <xdr:rowOff>123825</xdr:rowOff>
    </xdr:to>
    <xdr:pic>
      <xdr:nvPicPr>
        <xdr:cNvPr id="23" name="BExQEGJP61DL2NZY6LMBHBZ0J5YT" descr="D6ZNRZJ7EX4GZT9RO8LE0C905" hidden="1">
          <a:extLst>
            <a:ext uri="{FF2B5EF4-FFF2-40B4-BE49-F238E27FC236}">
              <a16:creationId xmlns:a16="http://schemas.microsoft.com/office/drawing/2014/main" id="{8E407662-1007-4122-8CF8-71B350188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1630025" y="3705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123825</xdr:colOff>
      <xdr:row>18</xdr:row>
      <xdr:rowOff>123825</xdr:rowOff>
    </xdr:to>
    <xdr:pic>
      <xdr:nvPicPr>
        <xdr:cNvPr id="24" name="BExTY1BCS6HZIF6HI5491FGHDVAE" descr="MJ6976KI2UH1IE8M227DUYXMJ" hidden="1">
          <a:extLst>
            <a:ext uri="{FF2B5EF4-FFF2-40B4-BE49-F238E27FC236}">
              <a16:creationId xmlns:a16="http://schemas.microsoft.com/office/drawing/2014/main" id="{626436A1-D354-43F0-B8B2-F3FEE300A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1630025" y="38957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123825</xdr:colOff>
      <xdr:row>6</xdr:row>
      <xdr:rowOff>123825</xdr:rowOff>
    </xdr:to>
    <xdr:pic>
      <xdr:nvPicPr>
        <xdr:cNvPr id="25" name="BEx5FXJGJOT93D0J2IRJ3985IUMI" hidden="1">
          <a:extLst>
            <a:ext uri="{FF2B5EF4-FFF2-40B4-BE49-F238E27FC236}">
              <a16:creationId xmlns:a16="http://schemas.microsoft.com/office/drawing/2014/main" id="{F25610B5-985A-471F-94DD-D997C52D7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1630025" y="16097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17</xdr:col>
      <xdr:colOff>0</xdr:colOff>
      <xdr:row>4</xdr:row>
      <xdr:rowOff>144780</xdr:rowOff>
    </xdr:from>
    <xdr:to>
      <xdr:col>17</xdr:col>
      <xdr:colOff>123825</xdr:colOff>
      <xdr:row>5</xdr:row>
      <xdr:rowOff>76454</xdr:rowOff>
    </xdr:to>
    <xdr:pic>
      <xdr:nvPicPr>
        <xdr:cNvPr id="26" name="BEx3RTMHAR35NUAAK49TV6NU7EPA" descr="QFXLG4ZCXTRQSJYFCKJ58G9N8" hidden="1">
          <a:extLst>
            <a:ext uri="{FF2B5EF4-FFF2-40B4-BE49-F238E27FC236}">
              <a16:creationId xmlns:a16="http://schemas.microsoft.com/office/drawing/2014/main" id="{F561A180-591D-4571-AC5F-DE302F983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1630025" y="1373505"/>
          <a:ext cx="123825" cy="122174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123825</xdr:colOff>
      <xdr:row>8</xdr:row>
      <xdr:rowOff>123825</xdr:rowOff>
    </xdr:to>
    <xdr:pic>
      <xdr:nvPicPr>
        <xdr:cNvPr id="27" name="BExS8T38WLC2R738ZC7BDJQAKJAJ" descr="MRI962L5PB0E0YWXCIBN82VJH" hidden="1">
          <a:extLst>
            <a:ext uri="{FF2B5EF4-FFF2-40B4-BE49-F238E27FC236}">
              <a16:creationId xmlns:a16="http://schemas.microsoft.com/office/drawing/2014/main" id="{D99FD483-362C-46E2-A68E-5DD681C9C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1630025" y="19907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123825</xdr:colOff>
      <xdr:row>6</xdr:row>
      <xdr:rowOff>123825</xdr:rowOff>
    </xdr:to>
    <xdr:pic>
      <xdr:nvPicPr>
        <xdr:cNvPr id="28" name="BEx5F64BJ6DCM4EJH81D5ZFNPZ0V" descr="7DJ9FILZD2YPS6X1JBP9E76TU" hidden="1">
          <a:extLst>
            <a:ext uri="{FF2B5EF4-FFF2-40B4-BE49-F238E27FC236}">
              <a16:creationId xmlns:a16="http://schemas.microsoft.com/office/drawing/2014/main" id="{B1A20708-0559-45BE-A0C7-F57469ABB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1630025" y="16097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123825</xdr:colOff>
      <xdr:row>6</xdr:row>
      <xdr:rowOff>123825</xdr:rowOff>
    </xdr:to>
    <xdr:pic>
      <xdr:nvPicPr>
        <xdr:cNvPr id="29" name="BExQEXXHA3EEXR44LT6RKCDWM6ZT" hidden="1">
          <a:extLst>
            <a:ext uri="{FF2B5EF4-FFF2-40B4-BE49-F238E27FC236}">
              <a16:creationId xmlns:a16="http://schemas.microsoft.com/office/drawing/2014/main" id="{925693FA-5506-4D61-98C1-5BCE626BC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1630025" y="16097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123825</xdr:colOff>
      <xdr:row>10</xdr:row>
      <xdr:rowOff>123825</xdr:rowOff>
    </xdr:to>
    <xdr:pic>
      <xdr:nvPicPr>
        <xdr:cNvPr id="30" name="BEx1X6AMHV6ZK3UJB2BXIJTJHYJU" descr="OALR4L95ELQLZ1Y1LETHM1CS9" hidden="1">
          <a:extLst>
            <a:ext uri="{FF2B5EF4-FFF2-40B4-BE49-F238E27FC236}">
              <a16:creationId xmlns:a16="http://schemas.microsoft.com/office/drawing/2014/main" id="{0F18BB8C-A018-41B5-8261-3B05CA9CA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1630025" y="23717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17</xdr:col>
      <xdr:colOff>0</xdr:colOff>
      <xdr:row>4</xdr:row>
      <xdr:rowOff>144780</xdr:rowOff>
    </xdr:from>
    <xdr:to>
      <xdr:col>17</xdr:col>
      <xdr:colOff>123825</xdr:colOff>
      <xdr:row>5</xdr:row>
      <xdr:rowOff>76454</xdr:rowOff>
    </xdr:to>
    <xdr:pic>
      <xdr:nvPicPr>
        <xdr:cNvPr id="31" name="BExSDIVCE09QKG3CT52PHCS6ZJ09" descr="9F076L7EQCF2COMMGCQG6BQGU" hidden="1">
          <a:extLst>
            <a:ext uri="{FF2B5EF4-FFF2-40B4-BE49-F238E27FC236}">
              <a16:creationId xmlns:a16="http://schemas.microsoft.com/office/drawing/2014/main" id="{3B071E8A-03C6-48D0-9EFC-21CB02D36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1630025" y="1373505"/>
          <a:ext cx="123825" cy="122174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123825</xdr:colOff>
      <xdr:row>15</xdr:row>
      <xdr:rowOff>123825</xdr:rowOff>
    </xdr:to>
    <xdr:pic>
      <xdr:nvPicPr>
        <xdr:cNvPr id="32" name="BEx1QZGQZBAWJ8591VXEIPUOVS7X" descr="MEW27CPIFG44B7E7HEQUUF5QF" hidden="1">
          <a:extLst>
            <a:ext uri="{FF2B5EF4-FFF2-40B4-BE49-F238E27FC236}">
              <a16:creationId xmlns:a16="http://schemas.microsoft.com/office/drawing/2014/main" id="{D04ECF20-77A8-4DAD-A968-E5D7CDDB6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1630025" y="3324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123825</xdr:colOff>
      <xdr:row>14</xdr:row>
      <xdr:rowOff>123825</xdr:rowOff>
    </xdr:to>
    <xdr:pic>
      <xdr:nvPicPr>
        <xdr:cNvPr id="33" name="BExMF7LICJLPXSHM63A6EQ79YQKG" descr="U084VZL15IMB1OFRRAY6GVKAE" hidden="1">
          <a:extLst>
            <a:ext uri="{FF2B5EF4-FFF2-40B4-BE49-F238E27FC236}">
              <a16:creationId xmlns:a16="http://schemas.microsoft.com/office/drawing/2014/main" id="{91D46740-DCCC-4DF9-BAE8-0CC71E3EB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1630025" y="31337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123825</xdr:colOff>
      <xdr:row>13</xdr:row>
      <xdr:rowOff>123825</xdr:rowOff>
    </xdr:to>
    <xdr:pic>
      <xdr:nvPicPr>
        <xdr:cNvPr id="34" name="BExS343F8GCKP6HTF9Y97L133DX8" descr="ZRF0KB1IYQSNV63CTXT25G67G" hidden="1">
          <a:extLst>
            <a:ext uri="{FF2B5EF4-FFF2-40B4-BE49-F238E27FC236}">
              <a16:creationId xmlns:a16="http://schemas.microsoft.com/office/drawing/2014/main" id="{C92A1A58-2E2E-4BB6-B6A9-A8047B51B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1630025" y="2943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123825</xdr:colOff>
      <xdr:row>12</xdr:row>
      <xdr:rowOff>123825</xdr:rowOff>
    </xdr:to>
    <xdr:pic>
      <xdr:nvPicPr>
        <xdr:cNvPr id="35" name="BExZMRC09W87CY4B73NPZMNH21AH" descr="78CUMI0OVLYJRSDRQ3V2YX812" hidden="1">
          <a:extLst>
            <a:ext uri="{FF2B5EF4-FFF2-40B4-BE49-F238E27FC236}">
              <a16:creationId xmlns:a16="http://schemas.microsoft.com/office/drawing/2014/main" id="{F0858A02-E124-417E-BF1F-8FB9EA9BD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1630025" y="27527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17</xdr:col>
      <xdr:colOff>0</xdr:colOff>
      <xdr:row>11</xdr:row>
      <xdr:rowOff>9525</xdr:rowOff>
    </xdr:from>
    <xdr:to>
      <xdr:col>17</xdr:col>
      <xdr:colOff>123825</xdr:colOff>
      <xdr:row>11</xdr:row>
      <xdr:rowOff>126066</xdr:rowOff>
    </xdr:to>
    <xdr:pic>
      <xdr:nvPicPr>
        <xdr:cNvPr id="36" name="BExZXVFJ4DY4I24AARDT4AMP6EN1" descr="TXSMH2MTH86CYKA26740RQPUC" hidden="1">
          <a:extLst>
            <a:ext uri="{FF2B5EF4-FFF2-40B4-BE49-F238E27FC236}">
              <a16:creationId xmlns:a16="http://schemas.microsoft.com/office/drawing/2014/main" id="{32D4325A-F495-40B9-A2BD-82F429386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1630025" y="2571750"/>
          <a:ext cx="123825" cy="1165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123825</xdr:colOff>
      <xdr:row>10</xdr:row>
      <xdr:rowOff>123825</xdr:rowOff>
    </xdr:to>
    <xdr:pic>
      <xdr:nvPicPr>
        <xdr:cNvPr id="37" name="BExOCUIOFQWUGTBU5ESTW3EYEP5C" descr="9BNF49V0R6VVYPHEVMJ3ABDQZ" hidden="1">
          <a:extLst>
            <a:ext uri="{FF2B5EF4-FFF2-40B4-BE49-F238E27FC236}">
              <a16:creationId xmlns:a16="http://schemas.microsoft.com/office/drawing/2014/main" id="{7CCAC624-8CD8-41B9-8DD5-8B85900E1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1630025" y="23717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123825</xdr:colOff>
      <xdr:row>9</xdr:row>
      <xdr:rowOff>123825</xdr:rowOff>
    </xdr:to>
    <xdr:pic>
      <xdr:nvPicPr>
        <xdr:cNvPr id="38" name="BExU65O9OE4B4MQ2A3OYH13M8BZJ" descr="3INNIMMPDBB0JF37L81M6ID21" hidden="1">
          <a:extLst>
            <a:ext uri="{FF2B5EF4-FFF2-40B4-BE49-F238E27FC236}">
              <a16:creationId xmlns:a16="http://schemas.microsoft.com/office/drawing/2014/main" id="{E233B756-DB37-4C63-A6DA-40C5B7DFF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1630025" y="2181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123825</xdr:colOff>
      <xdr:row>8</xdr:row>
      <xdr:rowOff>123825</xdr:rowOff>
    </xdr:to>
    <xdr:pic>
      <xdr:nvPicPr>
        <xdr:cNvPr id="39" name="BExOPRCR0UW7TKXSV5WDTL348FGL" descr="S9JM17GP1802LHN4GT14BJYIC" hidden="1">
          <a:extLst>
            <a:ext uri="{FF2B5EF4-FFF2-40B4-BE49-F238E27FC236}">
              <a16:creationId xmlns:a16="http://schemas.microsoft.com/office/drawing/2014/main" id="{B2BCE8D9-6747-4DE7-9FDC-CCA401FD8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1630025" y="19907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123825</xdr:colOff>
      <xdr:row>7</xdr:row>
      <xdr:rowOff>123825</xdr:rowOff>
    </xdr:to>
    <xdr:pic>
      <xdr:nvPicPr>
        <xdr:cNvPr id="40" name="BEx5OESAY2W8SEGI3TSB65EHJ04B" descr="9CN2Y88X8WYV1HWZG1QILY9BK" hidden="1">
          <a:extLst>
            <a:ext uri="{FF2B5EF4-FFF2-40B4-BE49-F238E27FC236}">
              <a16:creationId xmlns:a16="http://schemas.microsoft.com/office/drawing/2014/main" id="{AE46F6B1-EE64-4815-A9A8-5847DF9A9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1630025" y="1800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123825</xdr:colOff>
      <xdr:row>6</xdr:row>
      <xdr:rowOff>123825</xdr:rowOff>
    </xdr:to>
    <xdr:pic>
      <xdr:nvPicPr>
        <xdr:cNvPr id="41" name="BExGMWEQ2BYRY9BAO5T1X850MJN1" descr="AZ9ST0XDIOP50HSUFO5V31BR0" hidden="1">
          <a:extLst>
            <a:ext uri="{FF2B5EF4-FFF2-40B4-BE49-F238E27FC236}">
              <a16:creationId xmlns:a16="http://schemas.microsoft.com/office/drawing/2014/main" id="{995E60E4-45D5-405D-A3EA-9E1BF9D0D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1630025" y="16097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15</xdr:col>
      <xdr:colOff>0</xdr:colOff>
      <xdr:row>4</xdr:row>
      <xdr:rowOff>9525</xdr:rowOff>
    </xdr:from>
    <xdr:to>
      <xdr:col>15</xdr:col>
      <xdr:colOff>47625</xdr:colOff>
      <xdr:row>4</xdr:row>
      <xdr:rowOff>50346</xdr:rowOff>
    </xdr:to>
    <xdr:pic>
      <xdr:nvPicPr>
        <xdr:cNvPr id="42" name="BExMO7VFCN4EL59982UR4AJ25JNJ" descr="XX6TINEJADZGKR0CTM7ZRT0RA" hidden="1">
          <a:extLst>
            <a:ext uri="{FF2B5EF4-FFF2-40B4-BE49-F238E27FC236}">
              <a16:creationId xmlns:a16="http://schemas.microsoft.com/office/drawing/2014/main" id="{8EDC5837-85FF-4258-B838-D7D5CD7EC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410825" y="1238250"/>
          <a:ext cx="47625" cy="4082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15</xdr:col>
      <xdr:colOff>0</xdr:colOff>
      <xdr:row>4</xdr:row>
      <xdr:rowOff>85725</xdr:rowOff>
    </xdr:from>
    <xdr:to>
      <xdr:col>15</xdr:col>
      <xdr:colOff>47625</xdr:colOff>
      <xdr:row>4</xdr:row>
      <xdr:rowOff>126546</xdr:rowOff>
    </xdr:to>
    <xdr:pic>
      <xdr:nvPicPr>
        <xdr:cNvPr id="43" name="BExU3EX5JJCXCII4YKUJBFBGIJR2" descr="OF5ZI9PI5WH36VPANJ2DYLNMI" hidden="1">
          <a:extLst>
            <a:ext uri="{FF2B5EF4-FFF2-40B4-BE49-F238E27FC236}">
              <a16:creationId xmlns:a16="http://schemas.microsoft.com/office/drawing/2014/main" id="{66A36343-D1CE-4693-B1B5-2AF973096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410825" y="1314450"/>
          <a:ext cx="47625" cy="4082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15</xdr:col>
      <xdr:colOff>0</xdr:colOff>
      <xdr:row>4</xdr:row>
      <xdr:rowOff>9525</xdr:rowOff>
    </xdr:from>
    <xdr:to>
      <xdr:col>15</xdr:col>
      <xdr:colOff>47625</xdr:colOff>
      <xdr:row>4</xdr:row>
      <xdr:rowOff>50346</xdr:rowOff>
    </xdr:to>
    <xdr:pic>
      <xdr:nvPicPr>
        <xdr:cNvPr id="44" name="BEx1KD7H6UB1VYCJ7O61P562EIUY" descr="IQGV9140X0K0UPBL8OGU3I44J" hidden="1">
          <a:extLst>
            <a:ext uri="{FF2B5EF4-FFF2-40B4-BE49-F238E27FC236}">
              <a16:creationId xmlns:a16="http://schemas.microsoft.com/office/drawing/2014/main" id="{FBAA1460-64ED-45C0-9D82-66AEB9F4B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410825" y="1238250"/>
          <a:ext cx="47625" cy="4082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15</xdr:col>
      <xdr:colOff>0</xdr:colOff>
      <xdr:row>4</xdr:row>
      <xdr:rowOff>85725</xdr:rowOff>
    </xdr:from>
    <xdr:to>
      <xdr:col>15</xdr:col>
      <xdr:colOff>47625</xdr:colOff>
      <xdr:row>4</xdr:row>
      <xdr:rowOff>126546</xdr:rowOff>
    </xdr:to>
    <xdr:pic>
      <xdr:nvPicPr>
        <xdr:cNvPr id="45" name="BEx5BJQWS6YWHH4ZMSUAMD641V6Y" descr="ZTMFMXCIQSECDX38ALEFHUB00" hidden="1">
          <a:extLst>
            <a:ext uri="{FF2B5EF4-FFF2-40B4-BE49-F238E27FC236}">
              <a16:creationId xmlns:a16="http://schemas.microsoft.com/office/drawing/2014/main" id="{987C38AA-7503-43CB-8565-DE0BF44D4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410825" y="1314450"/>
          <a:ext cx="47625" cy="4082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15</xdr:col>
      <xdr:colOff>0</xdr:colOff>
      <xdr:row>4</xdr:row>
      <xdr:rowOff>9525</xdr:rowOff>
    </xdr:from>
    <xdr:to>
      <xdr:col>15</xdr:col>
      <xdr:colOff>47625</xdr:colOff>
      <xdr:row>4</xdr:row>
      <xdr:rowOff>50346</xdr:rowOff>
    </xdr:to>
    <xdr:pic>
      <xdr:nvPicPr>
        <xdr:cNvPr id="46" name="BExVTO5Q8G2M7BPL4B2584LQS0R0" descr="OB6Q8NA4LZFE4GM9Y3V56BPMQ" hidden="1">
          <a:extLst>
            <a:ext uri="{FF2B5EF4-FFF2-40B4-BE49-F238E27FC236}">
              <a16:creationId xmlns:a16="http://schemas.microsoft.com/office/drawing/2014/main" id="{4CED158B-97B0-42C7-94C5-682471880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410825" y="1238250"/>
          <a:ext cx="47625" cy="4082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15</xdr:col>
      <xdr:colOff>0</xdr:colOff>
      <xdr:row>4</xdr:row>
      <xdr:rowOff>85725</xdr:rowOff>
    </xdr:from>
    <xdr:to>
      <xdr:col>15</xdr:col>
      <xdr:colOff>47625</xdr:colOff>
      <xdr:row>4</xdr:row>
      <xdr:rowOff>126546</xdr:rowOff>
    </xdr:to>
    <xdr:pic>
      <xdr:nvPicPr>
        <xdr:cNvPr id="47" name="BExIFSCLN1G86X78PFLTSMRP0US5" descr="9JK4SPV4DG7VTCZIILWHXQU5J" hidden="1">
          <a:extLst>
            <a:ext uri="{FF2B5EF4-FFF2-40B4-BE49-F238E27FC236}">
              <a16:creationId xmlns:a16="http://schemas.microsoft.com/office/drawing/2014/main" id="{1B0D50CE-79B5-4570-B87C-38558F4B7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410825" y="1314450"/>
          <a:ext cx="47625" cy="4082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15</xdr:col>
      <xdr:colOff>0</xdr:colOff>
      <xdr:row>4</xdr:row>
      <xdr:rowOff>9525</xdr:rowOff>
    </xdr:from>
    <xdr:to>
      <xdr:col>15</xdr:col>
      <xdr:colOff>47625</xdr:colOff>
      <xdr:row>4</xdr:row>
      <xdr:rowOff>50346</xdr:rowOff>
    </xdr:to>
    <xdr:pic>
      <xdr:nvPicPr>
        <xdr:cNvPr id="48" name="BEx1I152WN2D3A85O2XN0DGXCWHN" descr="KHBZFMANRA4UMJR1AB4M5NJNT" hidden="1">
          <a:extLst>
            <a:ext uri="{FF2B5EF4-FFF2-40B4-BE49-F238E27FC236}">
              <a16:creationId xmlns:a16="http://schemas.microsoft.com/office/drawing/2014/main" id="{6DF781B3-1CDA-40CD-B8EA-22594BA12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410825" y="1238250"/>
          <a:ext cx="47625" cy="4082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15</xdr:col>
      <xdr:colOff>0</xdr:colOff>
      <xdr:row>4</xdr:row>
      <xdr:rowOff>85725</xdr:rowOff>
    </xdr:from>
    <xdr:to>
      <xdr:col>15</xdr:col>
      <xdr:colOff>47625</xdr:colOff>
      <xdr:row>4</xdr:row>
      <xdr:rowOff>126546</xdr:rowOff>
    </xdr:to>
    <xdr:pic>
      <xdr:nvPicPr>
        <xdr:cNvPr id="49" name="BExW9676P0SKCVKK25QCGHPA3PAD" descr="9A4PWZ20RMSRF0PNECCDM75CA" hidden="1">
          <a:extLst>
            <a:ext uri="{FF2B5EF4-FFF2-40B4-BE49-F238E27FC236}">
              <a16:creationId xmlns:a16="http://schemas.microsoft.com/office/drawing/2014/main" id="{42DADE78-16AD-487B-AED1-30A39170C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410825" y="1314450"/>
          <a:ext cx="47625" cy="4082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15</xdr:col>
      <xdr:colOff>0</xdr:colOff>
      <xdr:row>6</xdr:row>
      <xdr:rowOff>0</xdr:rowOff>
    </xdr:from>
    <xdr:to>
      <xdr:col>15</xdr:col>
      <xdr:colOff>123825</xdr:colOff>
      <xdr:row>6</xdr:row>
      <xdr:rowOff>123825</xdr:rowOff>
    </xdr:to>
    <xdr:pic>
      <xdr:nvPicPr>
        <xdr:cNvPr id="50" name="BExW253QPOZK9KW8BJC3LBXGCG2N" descr="Y5HX37BEUWSN1NEFJKZJXI3SX" hidden="1">
          <a:extLst>
            <a:ext uri="{FF2B5EF4-FFF2-40B4-BE49-F238E27FC236}">
              <a16:creationId xmlns:a16="http://schemas.microsoft.com/office/drawing/2014/main" id="{E834AEEB-71E3-480A-8CBD-984E1B46D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410825" y="16097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15</xdr:col>
      <xdr:colOff>0</xdr:colOff>
      <xdr:row>4</xdr:row>
      <xdr:rowOff>9525</xdr:rowOff>
    </xdr:from>
    <xdr:to>
      <xdr:col>15</xdr:col>
      <xdr:colOff>47625</xdr:colOff>
      <xdr:row>4</xdr:row>
      <xdr:rowOff>50346</xdr:rowOff>
    </xdr:to>
    <xdr:pic>
      <xdr:nvPicPr>
        <xdr:cNvPr id="51" name="BExS5CPQ8P8JOQPK7ANNKHLSGOKU" hidden="1">
          <a:extLst>
            <a:ext uri="{FF2B5EF4-FFF2-40B4-BE49-F238E27FC236}">
              <a16:creationId xmlns:a16="http://schemas.microsoft.com/office/drawing/2014/main" id="{86F25E5F-82CA-4E17-B797-2C484E5F5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410825" y="1238250"/>
          <a:ext cx="47625" cy="4082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15</xdr:col>
      <xdr:colOff>0</xdr:colOff>
      <xdr:row>4</xdr:row>
      <xdr:rowOff>85725</xdr:rowOff>
    </xdr:from>
    <xdr:to>
      <xdr:col>15</xdr:col>
      <xdr:colOff>47625</xdr:colOff>
      <xdr:row>4</xdr:row>
      <xdr:rowOff>126546</xdr:rowOff>
    </xdr:to>
    <xdr:pic>
      <xdr:nvPicPr>
        <xdr:cNvPr id="52" name="BExMM0AVUAIRNJLXB1FW8R0YB4ZZ" hidden="1">
          <a:extLst>
            <a:ext uri="{FF2B5EF4-FFF2-40B4-BE49-F238E27FC236}">
              <a16:creationId xmlns:a16="http://schemas.microsoft.com/office/drawing/2014/main" id="{741E5E7B-209E-40F8-A398-3B5CB70D6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410825" y="1314450"/>
          <a:ext cx="47625" cy="4082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15</xdr:col>
      <xdr:colOff>0</xdr:colOff>
      <xdr:row>4</xdr:row>
      <xdr:rowOff>9525</xdr:rowOff>
    </xdr:from>
    <xdr:to>
      <xdr:col>15</xdr:col>
      <xdr:colOff>47625</xdr:colOff>
      <xdr:row>4</xdr:row>
      <xdr:rowOff>50346</xdr:rowOff>
    </xdr:to>
    <xdr:pic>
      <xdr:nvPicPr>
        <xdr:cNvPr id="53" name="BExXZ7Y09CBS0XA7IPB3IRJ8RJM4" hidden="1">
          <a:extLst>
            <a:ext uri="{FF2B5EF4-FFF2-40B4-BE49-F238E27FC236}">
              <a16:creationId xmlns:a16="http://schemas.microsoft.com/office/drawing/2014/main" id="{83D693D4-77A4-4A09-88D9-CC4850F07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410825" y="1238250"/>
          <a:ext cx="47625" cy="4082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15</xdr:col>
      <xdr:colOff>0</xdr:colOff>
      <xdr:row>4</xdr:row>
      <xdr:rowOff>85725</xdr:rowOff>
    </xdr:from>
    <xdr:to>
      <xdr:col>15</xdr:col>
      <xdr:colOff>47625</xdr:colOff>
      <xdr:row>4</xdr:row>
      <xdr:rowOff>126546</xdr:rowOff>
    </xdr:to>
    <xdr:pic>
      <xdr:nvPicPr>
        <xdr:cNvPr id="54" name="BExQ7SXS9VUG7P6CACU2J7R2SGIZ" hidden="1">
          <a:extLst>
            <a:ext uri="{FF2B5EF4-FFF2-40B4-BE49-F238E27FC236}">
              <a16:creationId xmlns:a16="http://schemas.microsoft.com/office/drawing/2014/main" id="{9B3CC68F-B63A-459D-A926-81D525239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410825" y="1314450"/>
          <a:ext cx="47625" cy="4082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15</xdr:col>
      <xdr:colOff>0</xdr:colOff>
      <xdr:row>4</xdr:row>
      <xdr:rowOff>9525</xdr:rowOff>
    </xdr:from>
    <xdr:to>
      <xdr:col>15</xdr:col>
      <xdr:colOff>47625</xdr:colOff>
      <xdr:row>4</xdr:row>
      <xdr:rowOff>50346</xdr:rowOff>
    </xdr:to>
    <xdr:pic>
      <xdr:nvPicPr>
        <xdr:cNvPr id="55" name="BEx5AQZ4ETQ9LMY5EBWVH20Z7VXQ" hidden="1">
          <a:extLst>
            <a:ext uri="{FF2B5EF4-FFF2-40B4-BE49-F238E27FC236}">
              <a16:creationId xmlns:a16="http://schemas.microsoft.com/office/drawing/2014/main" id="{A1E104F3-E162-4872-824B-5A4EFDEB5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410825" y="1238250"/>
          <a:ext cx="47625" cy="4082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15</xdr:col>
      <xdr:colOff>0</xdr:colOff>
      <xdr:row>4</xdr:row>
      <xdr:rowOff>85725</xdr:rowOff>
    </xdr:from>
    <xdr:to>
      <xdr:col>15</xdr:col>
      <xdr:colOff>47625</xdr:colOff>
      <xdr:row>4</xdr:row>
      <xdr:rowOff>126546</xdr:rowOff>
    </xdr:to>
    <xdr:pic>
      <xdr:nvPicPr>
        <xdr:cNvPr id="56" name="BExUBK0YZ5VYFY8TTITJGJU9S06A" hidden="1">
          <a:extLst>
            <a:ext uri="{FF2B5EF4-FFF2-40B4-BE49-F238E27FC236}">
              <a16:creationId xmlns:a16="http://schemas.microsoft.com/office/drawing/2014/main" id="{7BC71CB6-9FEB-4329-9781-2F84FACFA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410825" y="1314450"/>
          <a:ext cx="47625" cy="4082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15</xdr:col>
      <xdr:colOff>0</xdr:colOff>
      <xdr:row>4</xdr:row>
      <xdr:rowOff>9525</xdr:rowOff>
    </xdr:from>
    <xdr:to>
      <xdr:col>15</xdr:col>
      <xdr:colOff>47625</xdr:colOff>
      <xdr:row>4</xdr:row>
      <xdr:rowOff>50346</xdr:rowOff>
    </xdr:to>
    <xdr:pic>
      <xdr:nvPicPr>
        <xdr:cNvPr id="57" name="BExUEZCSSJ7RN4J18I2NUIQR2FZS" hidden="1">
          <a:extLst>
            <a:ext uri="{FF2B5EF4-FFF2-40B4-BE49-F238E27FC236}">
              <a16:creationId xmlns:a16="http://schemas.microsoft.com/office/drawing/2014/main" id="{433C1C7F-5800-45C9-B806-BF3CC6659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410825" y="1238250"/>
          <a:ext cx="47625" cy="4082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15</xdr:col>
      <xdr:colOff>0</xdr:colOff>
      <xdr:row>4</xdr:row>
      <xdr:rowOff>85725</xdr:rowOff>
    </xdr:from>
    <xdr:to>
      <xdr:col>15</xdr:col>
      <xdr:colOff>47625</xdr:colOff>
      <xdr:row>4</xdr:row>
      <xdr:rowOff>126546</xdr:rowOff>
    </xdr:to>
    <xdr:pic>
      <xdr:nvPicPr>
        <xdr:cNvPr id="58" name="BExS3JDQWF7U3F5JTEVOE16ASIYK" hidden="1">
          <a:extLst>
            <a:ext uri="{FF2B5EF4-FFF2-40B4-BE49-F238E27FC236}">
              <a16:creationId xmlns:a16="http://schemas.microsoft.com/office/drawing/2014/main" id="{77D7623E-E838-4836-92E5-74CF89432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410825" y="1314450"/>
          <a:ext cx="47625" cy="4082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15</xdr:col>
      <xdr:colOff>0</xdr:colOff>
      <xdr:row>7</xdr:row>
      <xdr:rowOff>0</xdr:rowOff>
    </xdr:from>
    <xdr:to>
      <xdr:col>15</xdr:col>
      <xdr:colOff>123825</xdr:colOff>
      <xdr:row>7</xdr:row>
      <xdr:rowOff>123825</xdr:rowOff>
    </xdr:to>
    <xdr:pic>
      <xdr:nvPicPr>
        <xdr:cNvPr id="59" name="BEx973S463FCQVJ7QDFBUIU0WJ3F" descr="ZQTVYL8DCSADVT0QMRXFLU0TR" hidden="1">
          <a:extLst>
            <a:ext uri="{FF2B5EF4-FFF2-40B4-BE49-F238E27FC236}">
              <a16:creationId xmlns:a16="http://schemas.microsoft.com/office/drawing/2014/main" id="{35B73849-410D-4BE1-8038-54A842237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410825" y="1800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123825</xdr:colOff>
      <xdr:row>15</xdr:row>
      <xdr:rowOff>123825</xdr:rowOff>
    </xdr:to>
    <xdr:pic>
      <xdr:nvPicPr>
        <xdr:cNvPr id="60" name="BExRZO0PLWWMCLGRH7EH6UXYWGAJ" descr="9D4GQ34QB727H10MA3SSAR2R9" hidden="1">
          <a:extLst>
            <a:ext uri="{FF2B5EF4-FFF2-40B4-BE49-F238E27FC236}">
              <a16:creationId xmlns:a16="http://schemas.microsoft.com/office/drawing/2014/main" id="{428F210C-18C7-4FAD-A4CB-A5CDC145F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410825" y="3324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123825</xdr:colOff>
      <xdr:row>16</xdr:row>
      <xdr:rowOff>123825</xdr:rowOff>
    </xdr:to>
    <xdr:pic>
      <xdr:nvPicPr>
        <xdr:cNvPr id="61" name="BExBDP6HNAAJUM39SE5G2C8BKNRQ" descr="1TM64TL2QIMYV7WYSV2VLGXY4" hidden="1">
          <a:extLst>
            <a:ext uri="{FF2B5EF4-FFF2-40B4-BE49-F238E27FC236}">
              <a16:creationId xmlns:a16="http://schemas.microsoft.com/office/drawing/2014/main" id="{8C32CDE3-7305-4BC7-A6DC-53890BF10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410825" y="35147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123825</xdr:colOff>
      <xdr:row>17</xdr:row>
      <xdr:rowOff>123825</xdr:rowOff>
    </xdr:to>
    <xdr:pic>
      <xdr:nvPicPr>
        <xdr:cNvPr id="62" name="BExQEGJP61DL2NZY6LMBHBZ0J5YT" descr="D6ZNRZJ7EX4GZT9RO8LE0C905" hidden="1">
          <a:extLst>
            <a:ext uri="{FF2B5EF4-FFF2-40B4-BE49-F238E27FC236}">
              <a16:creationId xmlns:a16="http://schemas.microsoft.com/office/drawing/2014/main" id="{B81C103F-D390-446A-A62A-CCCAFACE8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410825" y="3705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123825</xdr:colOff>
      <xdr:row>18</xdr:row>
      <xdr:rowOff>123825</xdr:rowOff>
    </xdr:to>
    <xdr:pic>
      <xdr:nvPicPr>
        <xdr:cNvPr id="63" name="BExTY1BCS6HZIF6HI5491FGHDVAE" descr="MJ6976KI2UH1IE8M227DUYXMJ" hidden="1">
          <a:extLst>
            <a:ext uri="{FF2B5EF4-FFF2-40B4-BE49-F238E27FC236}">
              <a16:creationId xmlns:a16="http://schemas.microsoft.com/office/drawing/2014/main" id="{6F4A2F1D-C8A4-41E1-A21F-22189E2EB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410825" y="38957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123825</xdr:colOff>
      <xdr:row>6</xdr:row>
      <xdr:rowOff>123825</xdr:rowOff>
    </xdr:to>
    <xdr:pic>
      <xdr:nvPicPr>
        <xdr:cNvPr id="64" name="BEx5FXJGJOT93D0J2IRJ3985IUMI" hidden="1">
          <a:extLst>
            <a:ext uri="{FF2B5EF4-FFF2-40B4-BE49-F238E27FC236}">
              <a16:creationId xmlns:a16="http://schemas.microsoft.com/office/drawing/2014/main" id="{E670E01A-3547-41EC-9F12-2C088ABEA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410825" y="16097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15</xdr:col>
      <xdr:colOff>0</xdr:colOff>
      <xdr:row>4</xdr:row>
      <xdr:rowOff>144780</xdr:rowOff>
    </xdr:from>
    <xdr:to>
      <xdr:col>15</xdr:col>
      <xdr:colOff>123825</xdr:colOff>
      <xdr:row>5</xdr:row>
      <xdr:rowOff>76454</xdr:rowOff>
    </xdr:to>
    <xdr:pic>
      <xdr:nvPicPr>
        <xdr:cNvPr id="65" name="BEx3RTMHAR35NUAAK49TV6NU7EPA" descr="QFXLG4ZCXTRQSJYFCKJ58G9N8" hidden="1">
          <a:extLst>
            <a:ext uri="{FF2B5EF4-FFF2-40B4-BE49-F238E27FC236}">
              <a16:creationId xmlns:a16="http://schemas.microsoft.com/office/drawing/2014/main" id="{B40636A4-77EC-4496-9725-158C0EADE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410825" y="1373505"/>
          <a:ext cx="123825" cy="122174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123825</xdr:colOff>
      <xdr:row>8</xdr:row>
      <xdr:rowOff>123825</xdr:rowOff>
    </xdr:to>
    <xdr:pic>
      <xdr:nvPicPr>
        <xdr:cNvPr id="66" name="BExS8T38WLC2R738ZC7BDJQAKJAJ" descr="MRI962L5PB0E0YWXCIBN82VJH" hidden="1">
          <a:extLst>
            <a:ext uri="{FF2B5EF4-FFF2-40B4-BE49-F238E27FC236}">
              <a16:creationId xmlns:a16="http://schemas.microsoft.com/office/drawing/2014/main" id="{065A99AF-D422-46B9-99D3-C1072A4E9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410825" y="19907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123825</xdr:colOff>
      <xdr:row>6</xdr:row>
      <xdr:rowOff>123825</xdr:rowOff>
    </xdr:to>
    <xdr:pic>
      <xdr:nvPicPr>
        <xdr:cNvPr id="67" name="BEx5F64BJ6DCM4EJH81D5ZFNPZ0V" descr="7DJ9FILZD2YPS6X1JBP9E76TU" hidden="1">
          <a:extLst>
            <a:ext uri="{FF2B5EF4-FFF2-40B4-BE49-F238E27FC236}">
              <a16:creationId xmlns:a16="http://schemas.microsoft.com/office/drawing/2014/main" id="{1FC581CD-73B7-4E06-AA04-3E5172223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410825" y="16097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123825</xdr:colOff>
      <xdr:row>6</xdr:row>
      <xdr:rowOff>123825</xdr:rowOff>
    </xdr:to>
    <xdr:pic>
      <xdr:nvPicPr>
        <xdr:cNvPr id="68" name="BExQEXXHA3EEXR44LT6RKCDWM6ZT" hidden="1">
          <a:extLst>
            <a:ext uri="{FF2B5EF4-FFF2-40B4-BE49-F238E27FC236}">
              <a16:creationId xmlns:a16="http://schemas.microsoft.com/office/drawing/2014/main" id="{459D924F-D6F2-4633-A521-2E1441904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410825" y="16097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123825</xdr:colOff>
      <xdr:row>10</xdr:row>
      <xdr:rowOff>123825</xdr:rowOff>
    </xdr:to>
    <xdr:pic>
      <xdr:nvPicPr>
        <xdr:cNvPr id="69" name="BEx1X6AMHV6ZK3UJB2BXIJTJHYJU" descr="OALR4L95ELQLZ1Y1LETHM1CS9" hidden="1">
          <a:extLst>
            <a:ext uri="{FF2B5EF4-FFF2-40B4-BE49-F238E27FC236}">
              <a16:creationId xmlns:a16="http://schemas.microsoft.com/office/drawing/2014/main" id="{27ECA795-5114-4433-B438-6A92967D4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410825" y="23717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15</xdr:col>
      <xdr:colOff>0</xdr:colOff>
      <xdr:row>4</xdr:row>
      <xdr:rowOff>144780</xdr:rowOff>
    </xdr:from>
    <xdr:to>
      <xdr:col>15</xdr:col>
      <xdr:colOff>123825</xdr:colOff>
      <xdr:row>5</xdr:row>
      <xdr:rowOff>76454</xdr:rowOff>
    </xdr:to>
    <xdr:pic>
      <xdr:nvPicPr>
        <xdr:cNvPr id="70" name="BExSDIVCE09QKG3CT52PHCS6ZJ09" descr="9F076L7EQCF2COMMGCQG6BQGU" hidden="1">
          <a:extLst>
            <a:ext uri="{FF2B5EF4-FFF2-40B4-BE49-F238E27FC236}">
              <a16:creationId xmlns:a16="http://schemas.microsoft.com/office/drawing/2014/main" id="{3E1ACAF7-E71A-49BD-90A1-C009BEB84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410825" y="1373505"/>
          <a:ext cx="123825" cy="122174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123825</xdr:colOff>
      <xdr:row>15</xdr:row>
      <xdr:rowOff>123825</xdr:rowOff>
    </xdr:to>
    <xdr:pic>
      <xdr:nvPicPr>
        <xdr:cNvPr id="71" name="BEx1QZGQZBAWJ8591VXEIPUOVS7X" descr="MEW27CPIFG44B7E7HEQUUF5QF" hidden="1">
          <a:extLst>
            <a:ext uri="{FF2B5EF4-FFF2-40B4-BE49-F238E27FC236}">
              <a16:creationId xmlns:a16="http://schemas.microsoft.com/office/drawing/2014/main" id="{1C42981C-DFB9-4B4A-82ED-314CFA3A1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410825" y="3324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123825</xdr:colOff>
      <xdr:row>14</xdr:row>
      <xdr:rowOff>123825</xdr:rowOff>
    </xdr:to>
    <xdr:pic>
      <xdr:nvPicPr>
        <xdr:cNvPr id="72" name="BExMF7LICJLPXSHM63A6EQ79YQKG" descr="U084VZL15IMB1OFRRAY6GVKAE" hidden="1">
          <a:extLst>
            <a:ext uri="{FF2B5EF4-FFF2-40B4-BE49-F238E27FC236}">
              <a16:creationId xmlns:a16="http://schemas.microsoft.com/office/drawing/2014/main" id="{B264CF9B-1BA9-4841-8AE3-F11B3330F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410825" y="31337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123825</xdr:colOff>
      <xdr:row>13</xdr:row>
      <xdr:rowOff>123825</xdr:rowOff>
    </xdr:to>
    <xdr:pic>
      <xdr:nvPicPr>
        <xdr:cNvPr id="73" name="BExS343F8GCKP6HTF9Y97L133DX8" descr="ZRF0KB1IYQSNV63CTXT25G67G" hidden="1">
          <a:extLst>
            <a:ext uri="{FF2B5EF4-FFF2-40B4-BE49-F238E27FC236}">
              <a16:creationId xmlns:a16="http://schemas.microsoft.com/office/drawing/2014/main" id="{9D6B702F-B0CF-4137-91FA-46B26DA81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410825" y="2943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123825</xdr:colOff>
      <xdr:row>12</xdr:row>
      <xdr:rowOff>123825</xdr:rowOff>
    </xdr:to>
    <xdr:pic>
      <xdr:nvPicPr>
        <xdr:cNvPr id="74" name="BExZMRC09W87CY4B73NPZMNH21AH" descr="78CUMI0OVLYJRSDRQ3V2YX812" hidden="1">
          <a:extLst>
            <a:ext uri="{FF2B5EF4-FFF2-40B4-BE49-F238E27FC236}">
              <a16:creationId xmlns:a16="http://schemas.microsoft.com/office/drawing/2014/main" id="{5046C115-5D8A-41B8-B22B-BC24715FF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410825" y="27527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15</xdr:col>
      <xdr:colOff>0</xdr:colOff>
      <xdr:row>11</xdr:row>
      <xdr:rowOff>9525</xdr:rowOff>
    </xdr:from>
    <xdr:to>
      <xdr:col>15</xdr:col>
      <xdr:colOff>123825</xdr:colOff>
      <xdr:row>11</xdr:row>
      <xdr:rowOff>126066</xdr:rowOff>
    </xdr:to>
    <xdr:pic>
      <xdr:nvPicPr>
        <xdr:cNvPr id="75" name="BExZXVFJ4DY4I24AARDT4AMP6EN1" descr="TXSMH2MTH86CYKA26740RQPUC" hidden="1">
          <a:extLst>
            <a:ext uri="{FF2B5EF4-FFF2-40B4-BE49-F238E27FC236}">
              <a16:creationId xmlns:a16="http://schemas.microsoft.com/office/drawing/2014/main" id="{BE39416E-A733-47A5-AE2E-78AEEA9AE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410825" y="2571750"/>
          <a:ext cx="123825" cy="1165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123825</xdr:colOff>
      <xdr:row>10</xdr:row>
      <xdr:rowOff>123825</xdr:rowOff>
    </xdr:to>
    <xdr:pic>
      <xdr:nvPicPr>
        <xdr:cNvPr id="76" name="BExOCUIOFQWUGTBU5ESTW3EYEP5C" descr="9BNF49V0R6VVYPHEVMJ3ABDQZ" hidden="1">
          <a:extLst>
            <a:ext uri="{FF2B5EF4-FFF2-40B4-BE49-F238E27FC236}">
              <a16:creationId xmlns:a16="http://schemas.microsoft.com/office/drawing/2014/main" id="{340E2CBE-A420-47E2-AA1C-143DF4660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410825" y="23717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123825</xdr:colOff>
      <xdr:row>9</xdr:row>
      <xdr:rowOff>123825</xdr:rowOff>
    </xdr:to>
    <xdr:pic>
      <xdr:nvPicPr>
        <xdr:cNvPr id="77" name="BExU65O9OE4B4MQ2A3OYH13M8BZJ" descr="3INNIMMPDBB0JF37L81M6ID21" hidden="1">
          <a:extLst>
            <a:ext uri="{FF2B5EF4-FFF2-40B4-BE49-F238E27FC236}">
              <a16:creationId xmlns:a16="http://schemas.microsoft.com/office/drawing/2014/main" id="{92249CF1-A187-45D5-912C-397A289CB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410825" y="2181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123825</xdr:colOff>
      <xdr:row>8</xdr:row>
      <xdr:rowOff>123825</xdr:rowOff>
    </xdr:to>
    <xdr:pic>
      <xdr:nvPicPr>
        <xdr:cNvPr id="78" name="BExOPRCR0UW7TKXSV5WDTL348FGL" descr="S9JM17GP1802LHN4GT14BJYIC" hidden="1">
          <a:extLst>
            <a:ext uri="{FF2B5EF4-FFF2-40B4-BE49-F238E27FC236}">
              <a16:creationId xmlns:a16="http://schemas.microsoft.com/office/drawing/2014/main" id="{8010C312-03AE-4614-9A01-FA50D918F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410825" y="19907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123825</xdr:colOff>
      <xdr:row>7</xdr:row>
      <xdr:rowOff>123825</xdr:rowOff>
    </xdr:to>
    <xdr:pic>
      <xdr:nvPicPr>
        <xdr:cNvPr id="79" name="BEx5OESAY2W8SEGI3TSB65EHJ04B" descr="9CN2Y88X8WYV1HWZG1QILY9BK" hidden="1">
          <a:extLst>
            <a:ext uri="{FF2B5EF4-FFF2-40B4-BE49-F238E27FC236}">
              <a16:creationId xmlns:a16="http://schemas.microsoft.com/office/drawing/2014/main" id="{59DF487B-EDAB-4BEF-9CF3-00C752A18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410825" y="1800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123825</xdr:colOff>
      <xdr:row>6</xdr:row>
      <xdr:rowOff>123825</xdr:rowOff>
    </xdr:to>
    <xdr:pic>
      <xdr:nvPicPr>
        <xdr:cNvPr id="80" name="BExGMWEQ2BYRY9BAO5T1X850MJN1" descr="AZ9ST0XDIOP50HSUFO5V31BR0" hidden="1">
          <a:extLst>
            <a:ext uri="{FF2B5EF4-FFF2-40B4-BE49-F238E27FC236}">
              <a16:creationId xmlns:a16="http://schemas.microsoft.com/office/drawing/2014/main" id="{55AE39F7-D295-4C8C-BBD5-44AA66D8B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410825" y="16097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19</xdr:col>
      <xdr:colOff>0</xdr:colOff>
      <xdr:row>4</xdr:row>
      <xdr:rowOff>9525</xdr:rowOff>
    </xdr:from>
    <xdr:to>
      <xdr:col>19</xdr:col>
      <xdr:colOff>47625</xdr:colOff>
      <xdr:row>4</xdr:row>
      <xdr:rowOff>57150</xdr:rowOff>
    </xdr:to>
    <xdr:pic>
      <xdr:nvPicPr>
        <xdr:cNvPr id="81" name="BExMO7VFCN4EL59982UR4AJ25JNJ" descr="XX6TINEJADZGKR0CTM7ZRT0RA" hidden="1">
          <a:extLst>
            <a:ext uri="{FF2B5EF4-FFF2-40B4-BE49-F238E27FC236}">
              <a16:creationId xmlns:a16="http://schemas.microsoft.com/office/drawing/2014/main" id="{EA981A60-EAC2-4AD0-B16C-89128AE36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068425" y="12382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19</xdr:col>
      <xdr:colOff>0</xdr:colOff>
      <xdr:row>4</xdr:row>
      <xdr:rowOff>85725</xdr:rowOff>
    </xdr:from>
    <xdr:to>
      <xdr:col>19</xdr:col>
      <xdr:colOff>47625</xdr:colOff>
      <xdr:row>4</xdr:row>
      <xdr:rowOff>133350</xdr:rowOff>
    </xdr:to>
    <xdr:pic>
      <xdr:nvPicPr>
        <xdr:cNvPr id="82" name="BExU3EX5JJCXCII4YKUJBFBGIJR2" descr="OF5ZI9PI5WH36VPANJ2DYLNMI" hidden="1">
          <a:extLst>
            <a:ext uri="{FF2B5EF4-FFF2-40B4-BE49-F238E27FC236}">
              <a16:creationId xmlns:a16="http://schemas.microsoft.com/office/drawing/2014/main" id="{2F57BE58-AF1B-47A3-9227-34F6E141B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4068425" y="13144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19</xdr:col>
      <xdr:colOff>0</xdr:colOff>
      <xdr:row>4</xdr:row>
      <xdr:rowOff>9525</xdr:rowOff>
    </xdr:from>
    <xdr:to>
      <xdr:col>19</xdr:col>
      <xdr:colOff>47625</xdr:colOff>
      <xdr:row>4</xdr:row>
      <xdr:rowOff>57150</xdr:rowOff>
    </xdr:to>
    <xdr:pic>
      <xdr:nvPicPr>
        <xdr:cNvPr id="83" name="BEx1KD7H6UB1VYCJ7O61P562EIUY" descr="IQGV9140X0K0UPBL8OGU3I44J" hidden="1">
          <a:extLst>
            <a:ext uri="{FF2B5EF4-FFF2-40B4-BE49-F238E27FC236}">
              <a16:creationId xmlns:a16="http://schemas.microsoft.com/office/drawing/2014/main" id="{809D3E6F-F164-4C1A-8697-8AD3AC01D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068425" y="12382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19</xdr:col>
      <xdr:colOff>0</xdr:colOff>
      <xdr:row>4</xdr:row>
      <xdr:rowOff>85725</xdr:rowOff>
    </xdr:from>
    <xdr:to>
      <xdr:col>19</xdr:col>
      <xdr:colOff>47625</xdr:colOff>
      <xdr:row>4</xdr:row>
      <xdr:rowOff>133350</xdr:rowOff>
    </xdr:to>
    <xdr:pic>
      <xdr:nvPicPr>
        <xdr:cNvPr id="84" name="BEx5BJQWS6YWHH4ZMSUAMD641V6Y" descr="ZTMFMXCIQSECDX38ALEFHUB00" hidden="1">
          <a:extLst>
            <a:ext uri="{FF2B5EF4-FFF2-40B4-BE49-F238E27FC236}">
              <a16:creationId xmlns:a16="http://schemas.microsoft.com/office/drawing/2014/main" id="{EE0ECD97-1BB7-4DC1-BFD9-F90CEC8D0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4068425" y="13144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19</xdr:col>
      <xdr:colOff>0</xdr:colOff>
      <xdr:row>4</xdr:row>
      <xdr:rowOff>9525</xdr:rowOff>
    </xdr:from>
    <xdr:to>
      <xdr:col>19</xdr:col>
      <xdr:colOff>47625</xdr:colOff>
      <xdr:row>4</xdr:row>
      <xdr:rowOff>57150</xdr:rowOff>
    </xdr:to>
    <xdr:pic>
      <xdr:nvPicPr>
        <xdr:cNvPr id="85" name="BExVTO5Q8G2M7BPL4B2584LQS0R0" descr="OB6Q8NA4LZFE4GM9Y3V56BPMQ" hidden="1">
          <a:extLst>
            <a:ext uri="{FF2B5EF4-FFF2-40B4-BE49-F238E27FC236}">
              <a16:creationId xmlns:a16="http://schemas.microsoft.com/office/drawing/2014/main" id="{0FB99C2F-5A1E-499A-BF1C-BCCB1E5C5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068425" y="12382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19</xdr:col>
      <xdr:colOff>0</xdr:colOff>
      <xdr:row>4</xdr:row>
      <xdr:rowOff>85725</xdr:rowOff>
    </xdr:from>
    <xdr:to>
      <xdr:col>19</xdr:col>
      <xdr:colOff>47625</xdr:colOff>
      <xdr:row>4</xdr:row>
      <xdr:rowOff>133350</xdr:rowOff>
    </xdr:to>
    <xdr:pic>
      <xdr:nvPicPr>
        <xdr:cNvPr id="86" name="BExIFSCLN1G86X78PFLTSMRP0US5" descr="9JK4SPV4DG7VTCZIILWHXQU5J" hidden="1">
          <a:extLst>
            <a:ext uri="{FF2B5EF4-FFF2-40B4-BE49-F238E27FC236}">
              <a16:creationId xmlns:a16="http://schemas.microsoft.com/office/drawing/2014/main" id="{D506BD68-6E28-4DAD-A11A-04863DCDB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4068425" y="13144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19</xdr:col>
      <xdr:colOff>0</xdr:colOff>
      <xdr:row>4</xdr:row>
      <xdr:rowOff>9525</xdr:rowOff>
    </xdr:from>
    <xdr:to>
      <xdr:col>19</xdr:col>
      <xdr:colOff>47625</xdr:colOff>
      <xdr:row>4</xdr:row>
      <xdr:rowOff>57150</xdr:rowOff>
    </xdr:to>
    <xdr:pic>
      <xdr:nvPicPr>
        <xdr:cNvPr id="87" name="BEx1I152WN2D3A85O2XN0DGXCWHN" descr="KHBZFMANRA4UMJR1AB4M5NJNT" hidden="1">
          <a:extLst>
            <a:ext uri="{FF2B5EF4-FFF2-40B4-BE49-F238E27FC236}">
              <a16:creationId xmlns:a16="http://schemas.microsoft.com/office/drawing/2014/main" id="{EADD3CFD-5CA1-4220-BBF6-31B58B1C6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068425" y="12382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19</xdr:col>
      <xdr:colOff>0</xdr:colOff>
      <xdr:row>4</xdr:row>
      <xdr:rowOff>85725</xdr:rowOff>
    </xdr:from>
    <xdr:to>
      <xdr:col>19</xdr:col>
      <xdr:colOff>47625</xdr:colOff>
      <xdr:row>4</xdr:row>
      <xdr:rowOff>133350</xdr:rowOff>
    </xdr:to>
    <xdr:pic>
      <xdr:nvPicPr>
        <xdr:cNvPr id="88" name="BExW9676P0SKCVKK25QCGHPA3PAD" descr="9A4PWZ20RMSRF0PNECCDM75CA" hidden="1">
          <a:extLst>
            <a:ext uri="{FF2B5EF4-FFF2-40B4-BE49-F238E27FC236}">
              <a16:creationId xmlns:a16="http://schemas.microsoft.com/office/drawing/2014/main" id="{F2B634F9-1F78-4E33-B03A-91759E20C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4068425" y="13144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19</xdr:col>
      <xdr:colOff>0</xdr:colOff>
      <xdr:row>5</xdr:row>
      <xdr:rowOff>95250</xdr:rowOff>
    </xdr:from>
    <xdr:to>
      <xdr:col>19</xdr:col>
      <xdr:colOff>123825</xdr:colOff>
      <xdr:row>6</xdr:row>
      <xdr:rowOff>28575</xdr:rowOff>
    </xdr:to>
    <xdr:pic>
      <xdr:nvPicPr>
        <xdr:cNvPr id="89" name="BExW253QPOZK9KW8BJC3LBXGCG2N" descr="Y5HX37BEUWSN1NEFJKZJXI3SX" hidden="1">
          <a:extLst>
            <a:ext uri="{FF2B5EF4-FFF2-40B4-BE49-F238E27FC236}">
              <a16:creationId xmlns:a16="http://schemas.microsoft.com/office/drawing/2014/main" id="{5F47C17A-77EA-49BE-A703-D646A8471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068425" y="15144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19</xdr:col>
      <xdr:colOff>0</xdr:colOff>
      <xdr:row>4</xdr:row>
      <xdr:rowOff>9525</xdr:rowOff>
    </xdr:from>
    <xdr:to>
      <xdr:col>19</xdr:col>
      <xdr:colOff>47625</xdr:colOff>
      <xdr:row>4</xdr:row>
      <xdr:rowOff>57150</xdr:rowOff>
    </xdr:to>
    <xdr:pic>
      <xdr:nvPicPr>
        <xdr:cNvPr id="90" name="BExS5CPQ8P8JOQPK7ANNKHLSGOKU" hidden="1">
          <a:extLst>
            <a:ext uri="{FF2B5EF4-FFF2-40B4-BE49-F238E27FC236}">
              <a16:creationId xmlns:a16="http://schemas.microsoft.com/office/drawing/2014/main" id="{56211657-C81A-487A-8BA5-4F43456BE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068425" y="12382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19</xdr:col>
      <xdr:colOff>0</xdr:colOff>
      <xdr:row>4</xdr:row>
      <xdr:rowOff>85725</xdr:rowOff>
    </xdr:from>
    <xdr:to>
      <xdr:col>19</xdr:col>
      <xdr:colOff>47625</xdr:colOff>
      <xdr:row>4</xdr:row>
      <xdr:rowOff>133350</xdr:rowOff>
    </xdr:to>
    <xdr:pic>
      <xdr:nvPicPr>
        <xdr:cNvPr id="91" name="BExMM0AVUAIRNJLXB1FW8R0YB4ZZ" hidden="1">
          <a:extLst>
            <a:ext uri="{FF2B5EF4-FFF2-40B4-BE49-F238E27FC236}">
              <a16:creationId xmlns:a16="http://schemas.microsoft.com/office/drawing/2014/main" id="{3B6D0C6A-3CFF-46DC-8D63-404CE7481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4068425" y="13144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19</xdr:col>
      <xdr:colOff>0</xdr:colOff>
      <xdr:row>4</xdr:row>
      <xdr:rowOff>9525</xdr:rowOff>
    </xdr:from>
    <xdr:to>
      <xdr:col>19</xdr:col>
      <xdr:colOff>47625</xdr:colOff>
      <xdr:row>4</xdr:row>
      <xdr:rowOff>57150</xdr:rowOff>
    </xdr:to>
    <xdr:pic>
      <xdr:nvPicPr>
        <xdr:cNvPr id="92" name="BExXZ7Y09CBS0XA7IPB3IRJ8RJM4" hidden="1">
          <a:extLst>
            <a:ext uri="{FF2B5EF4-FFF2-40B4-BE49-F238E27FC236}">
              <a16:creationId xmlns:a16="http://schemas.microsoft.com/office/drawing/2014/main" id="{B8690C86-D37D-47EC-B130-E0FEC16B6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068425" y="12382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19</xdr:col>
      <xdr:colOff>0</xdr:colOff>
      <xdr:row>4</xdr:row>
      <xdr:rowOff>85725</xdr:rowOff>
    </xdr:from>
    <xdr:to>
      <xdr:col>19</xdr:col>
      <xdr:colOff>47625</xdr:colOff>
      <xdr:row>4</xdr:row>
      <xdr:rowOff>133350</xdr:rowOff>
    </xdr:to>
    <xdr:pic>
      <xdr:nvPicPr>
        <xdr:cNvPr id="93" name="BExQ7SXS9VUG7P6CACU2J7R2SGIZ" hidden="1">
          <a:extLst>
            <a:ext uri="{FF2B5EF4-FFF2-40B4-BE49-F238E27FC236}">
              <a16:creationId xmlns:a16="http://schemas.microsoft.com/office/drawing/2014/main" id="{7A2E3AB9-15DB-460C-9D72-2BDF8A63E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4068425" y="13144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19</xdr:col>
      <xdr:colOff>0</xdr:colOff>
      <xdr:row>4</xdr:row>
      <xdr:rowOff>9525</xdr:rowOff>
    </xdr:from>
    <xdr:to>
      <xdr:col>19</xdr:col>
      <xdr:colOff>47625</xdr:colOff>
      <xdr:row>4</xdr:row>
      <xdr:rowOff>57150</xdr:rowOff>
    </xdr:to>
    <xdr:pic>
      <xdr:nvPicPr>
        <xdr:cNvPr id="94" name="BEx5AQZ4ETQ9LMY5EBWVH20Z7VXQ" hidden="1">
          <a:extLst>
            <a:ext uri="{FF2B5EF4-FFF2-40B4-BE49-F238E27FC236}">
              <a16:creationId xmlns:a16="http://schemas.microsoft.com/office/drawing/2014/main" id="{AEB5F8C2-20C4-491C-A2B4-CC085C726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068425" y="12382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19</xdr:col>
      <xdr:colOff>0</xdr:colOff>
      <xdr:row>4</xdr:row>
      <xdr:rowOff>85725</xdr:rowOff>
    </xdr:from>
    <xdr:to>
      <xdr:col>19</xdr:col>
      <xdr:colOff>47625</xdr:colOff>
      <xdr:row>4</xdr:row>
      <xdr:rowOff>133350</xdr:rowOff>
    </xdr:to>
    <xdr:pic>
      <xdr:nvPicPr>
        <xdr:cNvPr id="95" name="BExUBK0YZ5VYFY8TTITJGJU9S06A" hidden="1">
          <a:extLst>
            <a:ext uri="{FF2B5EF4-FFF2-40B4-BE49-F238E27FC236}">
              <a16:creationId xmlns:a16="http://schemas.microsoft.com/office/drawing/2014/main" id="{E687F8BE-24B6-40F1-A832-C7DCF7A00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4068425" y="13144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19</xdr:col>
      <xdr:colOff>0</xdr:colOff>
      <xdr:row>4</xdr:row>
      <xdr:rowOff>9525</xdr:rowOff>
    </xdr:from>
    <xdr:to>
      <xdr:col>19</xdr:col>
      <xdr:colOff>47625</xdr:colOff>
      <xdr:row>4</xdr:row>
      <xdr:rowOff>57150</xdr:rowOff>
    </xdr:to>
    <xdr:pic>
      <xdr:nvPicPr>
        <xdr:cNvPr id="96" name="BExUEZCSSJ7RN4J18I2NUIQR2FZS" hidden="1">
          <a:extLst>
            <a:ext uri="{FF2B5EF4-FFF2-40B4-BE49-F238E27FC236}">
              <a16:creationId xmlns:a16="http://schemas.microsoft.com/office/drawing/2014/main" id="{E0368D6A-83E1-4B5F-A682-A68C2D84D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068425" y="12382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19</xdr:col>
      <xdr:colOff>0</xdr:colOff>
      <xdr:row>4</xdr:row>
      <xdr:rowOff>85725</xdr:rowOff>
    </xdr:from>
    <xdr:to>
      <xdr:col>19</xdr:col>
      <xdr:colOff>47625</xdr:colOff>
      <xdr:row>4</xdr:row>
      <xdr:rowOff>133350</xdr:rowOff>
    </xdr:to>
    <xdr:pic>
      <xdr:nvPicPr>
        <xdr:cNvPr id="97" name="BExS3JDQWF7U3F5JTEVOE16ASIYK" hidden="1">
          <a:extLst>
            <a:ext uri="{FF2B5EF4-FFF2-40B4-BE49-F238E27FC236}">
              <a16:creationId xmlns:a16="http://schemas.microsoft.com/office/drawing/2014/main" id="{AA14A456-1C8B-4626-B658-4937C77B4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4068425" y="13144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19</xdr:col>
      <xdr:colOff>0</xdr:colOff>
      <xdr:row>6</xdr:row>
      <xdr:rowOff>47625</xdr:rowOff>
    </xdr:from>
    <xdr:to>
      <xdr:col>19</xdr:col>
      <xdr:colOff>123825</xdr:colOff>
      <xdr:row>6</xdr:row>
      <xdr:rowOff>171450</xdr:rowOff>
    </xdr:to>
    <xdr:pic>
      <xdr:nvPicPr>
        <xdr:cNvPr id="98" name="BEx973S463FCQVJ7QDFBUIU0WJ3F" descr="ZQTVYL8DCSADVT0QMRXFLU0TR" hidden="1">
          <a:extLst>
            <a:ext uri="{FF2B5EF4-FFF2-40B4-BE49-F238E27FC236}">
              <a16:creationId xmlns:a16="http://schemas.microsoft.com/office/drawing/2014/main" id="{78C15418-4121-4B7B-8B84-718A45B1B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068425" y="16573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19</xdr:col>
      <xdr:colOff>0</xdr:colOff>
      <xdr:row>12</xdr:row>
      <xdr:rowOff>47625</xdr:rowOff>
    </xdr:from>
    <xdr:to>
      <xdr:col>19</xdr:col>
      <xdr:colOff>123825</xdr:colOff>
      <xdr:row>12</xdr:row>
      <xdr:rowOff>171450</xdr:rowOff>
    </xdr:to>
    <xdr:pic>
      <xdr:nvPicPr>
        <xdr:cNvPr id="99" name="BExRZO0PLWWMCLGRH7EH6UXYWGAJ" descr="9D4GQ34QB727H10MA3SSAR2R9" hidden="1">
          <a:extLst>
            <a:ext uri="{FF2B5EF4-FFF2-40B4-BE49-F238E27FC236}">
              <a16:creationId xmlns:a16="http://schemas.microsoft.com/office/drawing/2014/main" id="{85EB4B68-EAAC-4495-ADF4-00BF1CFB0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4068425" y="28003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123825</xdr:colOff>
      <xdr:row>13</xdr:row>
      <xdr:rowOff>123825</xdr:rowOff>
    </xdr:to>
    <xdr:pic>
      <xdr:nvPicPr>
        <xdr:cNvPr id="100" name="BExBDP6HNAAJUM39SE5G2C8BKNRQ" descr="1TM64TL2QIMYV7WYSV2VLGXY4" hidden="1">
          <a:extLst>
            <a:ext uri="{FF2B5EF4-FFF2-40B4-BE49-F238E27FC236}">
              <a16:creationId xmlns:a16="http://schemas.microsoft.com/office/drawing/2014/main" id="{4F6C0B23-823A-472D-8F3A-86EAA15E3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4068425" y="2943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19</xdr:col>
      <xdr:colOff>0</xdr:colOff>
      <xdr:row>13</xdr:row>
      <xdr:rowOff>142875</xdr:rowOff>
    </xdr:from>
    <xdr:to>
      <xdr:col>19</xdr:col>
      <xdr:colOff>123825</xdr:colOff>
      <xdr:row>14</xdr:row>
      <xdr:rowOff>76200</xdr:rowOff>
    </xdr:to>
    <xdr:pic>
      <xdr:nvPicPr>
        <xdr:cNvPr id="101" name="BExQEGJP61DL2NZY6LMBHBZ0J5YT" descr="D6ZNRZJ7EX4GZT9RO8LE0C905" hidden="1">
          <a:extLst>
            <a:ext uri="{FF2B5EF4-FFF2-40B4-BE49-F238E27FC236}">
              <a16:creationId xmlns:a16="http://schemas.microsoft.com/office/drawing/2014/main" id="{C11A4678-FA37-4C80-8FC9-B3CB93D64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4068425" y="30861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19</xdr:col>
      <xdr:colOff>0</xdr:colOff>
      <xdr:row>14</xdr:row>
      <xdr:rowOff>95250</xdr:rowOff>
    </xdr:from>
    <xdr:to>
      <xdr:col>19</xdr:col>
      <xdr:colOff>123825</xdr:colOff>
      <xdr:row>15</xdr:row>
      <xdr:rowOff>28575</xdr:rowOff>
    </xdr:to>
    <xdr:pic>
      <xdr:nvPicPr>
        <xdr:cNvPr id="102" name="BExTY1BCS6HZIF6HI5491FGHDVAE" descr="MJ6976KI2UH1IE8M227DUYXMJ" hidden="1">
          <a:extLst>
            <a:ext uri="{FF2B5EF4-FFF2-40B4-BE49-F238E27FC236}">
              <a16:creationId xmlns:a16="http://schemas.microsoft.com/office/drawing/2014/main" id="{A36CE918-3B98-4742-8421-93DF73296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4068425" y="32289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19</xdr:col>
      <xdr:colOff>0</xdr:colOff>
      <xdr:row>5</xdr:row>
      <xdr:rowOff>95250</xdr:rowOff>
    </xdr:from>
    <xdr:to>
      <xdr:col>19</xdr:col>
      <xdr:colOff>123825</xdr:colOff>
      <xdr:row>6</xdr:row>
      <xdr:rowOff>28575</xdr:rowOff>
    </xdr:to>
    <xdr:pic>
      <xdr:nvPicPr>
        <xdr:cNvPr id="103" name="BEx5FXJGJOT93D0J2IRJ3985IUMI" hidden="1">
          <a:extLst>
            <a:ext uri="{FF2B5EF4-FFF2-40B4-BE49-F238E27FC236}">
              <a16:creationId xmlns:a16="http://schemas.microsoft.com/office/drawing/2014/main" id="{0C2EFFAC-550D-4114-A204-B813FEC31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4068425" y="15144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19</xdr:col>
      <xdr:colOff>0</xdr:colOff>
      <xdr:row>4</xdr:row>
      <xdr:rowOff>142875</xdr:rowOff>
    </xdr:from>
    <xdr:to>
      <xdr:col>19</xdr:col>
      <xdr:colOff>123825</xdr:colOff>
      <xdr:row>5</xdr:row>
      <xdr:rowOff>76200</xdr:rowOff>
    </xdr:to>
    <xdr:pic>
      <xdr:nvPicPr>
        <xdr:cNvPr id="104" name="BEx3RTMHAR35NUAAK49TV6NU7EPA" descr="QFXLG4ZCXTRQSJYFCKJ58G9N8" hidden="1">
          <a:extLst>
            <a:ext uri="{FF2B5EF4-FFF2-40B4-BE49-F238E27FC236}">
              <a16:creationId xmlns:a16="http://schemas.microsoft.com/office/drawing/2014/main" id="{5F23707B-6347-4A13-BE3D-E2B8D888E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068425" y="13716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123825</xdr:colOff>
      <xdr:row>7</xdr:row>
      <xdr:rowOff>123825</xdr:rowOff>
    </xdr:to>
    <xdr:pic>
      <xdr:nvPicPr>
        <xdr:cNvPr id="105" name="BExS8T38WLC2R738ZC7BDJQAKJAJ" descr="MRI962L5PB0E0YWXCIBN82VJH" hidden="1">
          <a:extLst>
            <a:ext uri="{FF2B5EF4-FFF2-40B4-BE49-F238E27FC236}">
              <a16:creationId xmlns:a16="http://schemas.microsoft.com/office/drawing/2014/main" id="{501ED0B5-2F27-457D-83B0-8A2A148DD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4068425" y="1800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19</xdr:col>
      <xdr:colOff>0</xdr:colOff>
      <xdr:row>5</xdr:row>
      <xdr:rowOff>95250</xdr:rowOff>
    </xdr:from>
    <xdr:to>
      <xdr:col>19</xdr:col>
      <xdr:colOff>123825</xdr:colOff>
      <xdr:row>6</xdr:row>
      <xdr:rowOff>28575</xdr:rowOff>
    </xdr:to>
    <xdr:pic>
      <xdr:nvPicPr>
        <xdr:cNvPr id="106" name="BEx5F64BJ6DCM4EJH81D5ZFNPZ0V" descr="7DJ9FILZD2YPS6X1JBP9E76TU" hidden="1">
          <a:extLst>
            <a:ext uri="{FF2B5EF4-FFF2-40B4-BE49-F238E27FC236}">
              <a16:creationId xmlns:a16="http://schemas.microsoft.com/office/drawing/2014/main" id="{501A4B73-4A3B-4A5D-BEB3-FD6B2AEA8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4068425" y="15144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19</xdr:col>
      <xdr:colOff>0</xdr:colOff>
      <xdr:row>5</xdr:row>
      <xdr:rowOff>95250</xdr:rowOff>
    </xdr:from>
    <xdr:to>
      <xdr:col>19</xdr:col>
      <xdr:colOff>123825</xdr:colOff>
      <xdr:row>6</xdr:row>
      <xdr:rowOff>28575</xdr:rowOff>
    </xdr:to>
    <xdr:pic>
      <xdr:nvPicPr>
        <xdr:cNvPr id="107" name="BExQEXXHA3EEXR44LT6RKCDWM6ZT" hidden="1">
          <a:extLst>
            <a:ext uri="{FF2B5EF4-FFF2-40B4-BE49-F238E27FC236}">
              <a16:creationId xmlns:a16="http://schemas.microsoft.com/office/drawing/2014/main" id="{48226744-1043-49D6-AA6E-33EC740DC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4068425" y="15144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19</xdr:col>
      <xdr:colOff>0</xdr:colOff>
      <xdr:row>8</xdr:row>
      <xdr:rowOff>95250</xdr:rowOff>
    </xdr:from>
    <xdr:to>
      <xdr:col>19</xdr:col>
      <xdr:colOff>123825</xdr:colOff>
      <xdr:row>9</xdr:row>
      <xdr:rowOff>28575</xdr:rowOff>
    </xdr:to>
    <xdr:pic>
      <xdr:nvPicPr>
        <xdr:cNvPr id="108" name="BEx1X6AMHV6ZK3UJB2BXIJTJHYJU" descr="OALR4L95ELQLZ1Y1LETHM1CS9" hidden="1">
          <a:extLst>
            <a:ext uri="{FF2B5EF4-FFF2-40B4-BE49-F238E27FC236}">
              <a16:creationId xmlns:a16="http://schemas.microsoft.com/office/drawing/2014/main" id="{3DA9B00D-1D47-4F79-A104-4862EE19B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068425" y="20859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19</xdr:col>
      <xdr:colOff>0</xdr:colOff>
      <xdr:row>4</xdr:row>
      <xdr:rowOff>142875</xdr:rowOff>
    </xdr:from>
    <xdr:to>
      <xdr:col>19</xdr:col>
      <xdr:colOff>123825</xdr:colOff>
      <xdr:row>5</xdr:row>
      <xdr:rowOff>76200</xdr:rowOff>
    </xdr:to>
    <xdr:pic>
      <xdr:nvPicPr>
        <xdr:cNvPr id="109" name="BExSDIVCE09QKG3CT52PHCS6ZJ09" descr="9F076L7EQCF2COMMGCQG6BQGU" hidden="1">
          <a:extLst>
            <a:ext uri="{FF2B5EF4-FFF2-40B4-BE49-F238E27FC236}">
              <a16:creationId xmlns:a16="http://schemas.microsoft.com/office/drawing/2014/main" id="{1E65DAB7-3B2E-4858-B7E7-CFB5E2068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068425" y="13716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19</xdr:col>
      <xdr:colOff>0</xdr:colOff>
      <xdr:row>12</xdr:row>
      <xdr:rowOff>47625</xdr:rowOff>
    </xdr:from>
    <xdr:to>
      <xdr:col>19</xdr:col>
      <xdr:colOff>123825</xdr:colOff>
      <xdr:row>12</xdr:row>
      <xdr:rowOff>171450</xdr:rowOff>
    </xdr:to>
    <xdr:pic>
      <xdr:nvPicPr>
        <xdr:cNvPr id="110" name="BEx1QZGQZBAWJ8591VXEIPUOVS7X" descr="MEW27CPIFG44B7E7HEQUUF5QF" hidden="1">
          <a:extLst>
            <a:ext uri="{FF2B5EF4-FFF2-40B4-BE49-F238E27FC236}">
              <a16:creationId xmlns:a16="http://schemas.microsoft.com/office/drawing/2014/main" id="{428C9F6B-85C0-4F9A-8097-567137462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4068425" y="28003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19</xdr:col>
      <xdr:colOff>0</xdr:colOff>
      <xdr:row>11</xdr:row>
      <xdr:rowOff>95250</xdr:rowOff>
    </xdr:from>
    <xdr:to>
      <xdr:col>19</xdr:col>
      <xdr:colOff>123825</xdr:colOff>
      <xdr:row>12</xdr:row>
      <xdr:rowOff>28575</xdr:rowOff>
    </xdr:to>
    <xdr:pic>
      <xdr:nvPicPr>
        <xdr:cNvPr id="111" name="BExMF7LICJLPXSHM63A6EQ79YQKG" descr="U084VZL15IMB1OFRRAY6GVKAE" hidden="1">
          <a:extLst>
            <a:ext uri="{FF2B5EF4-FFF2-40B4-BE49-F238E27FC236}">
              <a16:creationId xmlns:a16="http://schemas.microsoft.com/office/drawing/2014/main" id="{E623EC45-B1BD-4414-AD95-3F49D7FEA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4068425" y="26574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19</xdr:col>
      <xdr:colOff>0</xdr:colOff>
      <xdr:row>10</xdr:row>
      <xdr:rowOff>142875</xdr:rowOff>
    </xdr:from>
    <xdr:to>
      <xdr:col>19</xdr:col>
      <xdr:colOff>123825</xdr:colOff>
      <xdr:row>11</xdr:row>
      <xdr:rowOff>76200</xdr:rowOff>
    </xdr:to>
    <xdr:pic>
      <xdr:nvPicPr>
        <xdr:cNvPr id="112" name="BExS343F8GCKP6HTF9Y97L133DX8" descr="ZRF0KB1IYQSNV63CTXT25G67G" hidden="1">
          <a:extLst>
            <a:ext uri="{FF2B5EF4-FFF2-40B4-BE49-F238E27FC236}">
              <a16:creationId xmlns:a16="http://schemas.microsoft.com/office/drawing/2014/main" id="{6B0E92A7-23BE-48F2-A1C7-5397FEC88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4068425" y="25146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123825</xdr:colOff>
      <xdr:row>10</xdr:row>
      <xdr:rowOff>123825</xdr:rowOff>
    </xdr:to>
    <xdr:pic>
      <xdr:nvPicPr>
        <xdr:cNvPr id="113" name="BExZMRC09W87CY4B73NPZMNH21AH" descr="78CUMI0OVLYJRSDRQ3V2YX812" hidden="1">
          <a:extLst>
            <a:ext uri="{FF2B5EF4-FFF2-40B4-BE49-F238E27FC236}">
              <a16:creationId xmlns:a16="http://schemas.microsoft.com/office/drawing/2014/main" id="{0196D4B1-5DC2-437D-B3D8-82BCE6A33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4068425" y="23717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19</xdr:col>
      <xdr:colOff>0</xdr:colOff>
      <xdr:row>9</xdr:row>
      <xdr:rowOff>57150</xdr:rowOff>
    </xdr:from>
    <xdr:to>
      <xdr:col>19</xdr:col>
      <xdr:colOff>123825</xdr:colOff>
      <xdr:row>10</xdr:row>
      <xdr:rowOff>0</xdr:rowOff>
    </xdr:to>
    <xdr:pic>
      <xdr:nvPicPr>
        <xdr:cNvPr id="114" name="BExZXVFJ4DY4I24AARDT4AMP6EN1" descr="TXSMH2MTH86CYKA26740RQPUC" hidden="1">
          <a:extLst>
            <a:ext uri="{FF2B5EF4-FFF2-40B4-BE49-F238E27FC236}">
              <a16:creationId xmlns:a16="http://schemas.microsoft.com/office/drawing/2014/main" id="{4FB6F738-327A-4AE7-A26E-F8ABBB033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4068425" y="22383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19</xdr:col>
      <xdr:colOff>0</xdr:colOff>
      <xdr:row>8</xdr:row>
      <xdr:rowOff>95250</xdr:rowOff>
    </xdr:from>
    <xdr:to>
      <xdr:col>19</xdr:col>
      <xdr:colOff>123825</xdr:colOff>
      <xdr:row>9</xdr:row>
      <xdr:rowOff>28575</xdr:rowOff>
    </xdr:to>
    <xdr:pic>
      <xdr:nvPicPr>
        <xdr:cNvPr id="115" name="BExOCUIOFQWUGTBU5ESTW3EYEP5C" descr="9BNF49V0R6VVYPHEVMJ3ABDQZ" hidden="1">
          <a:extLst>
            <a:ext uri="{FF2B5EF4-FFF2-40B4-BE49-F238E27FC236}">
              <a16:creationId xmlns:a16="http://schemas.microsoft.com/office/drawing/2014/main" id="{C5A6D05B-8EC3-4727-B26F-A05CC2273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4068425" y="20859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19</xdr:col>
      <xdr:colOff>0</xdr:colOff>
      <xdr:row>7</xdr:row>
      <xdr:rowOff>142875</xdr:rowOff>
    </xdr:from>
    <xdr:to>
      <xdr:col>19</xdr:col>
      <xdr:colOff>123825</xdr:colOff>
      <xdr:row>8</xdr:row>
      <xdr:rowOff>76200</xdr:rowOff>
    </xdr:to>
    <xdr:pic>
      <xdr:nvPicPr>
        <xdr:cNvPr id="116" name="BExU65O9OE4B4MQ2A3OYH13M8BZJ" descr="3INNIMMPDBB0JF37L81M6ID21" hidden="1">
          <a:extLst>
            <a:ext uri="{FF2B5EF4-FFF2-40B4-BE49-F238E27FC236}">
              <a16:creationId xmlns:a16="http://schemas.microsoft.com/office/drawing/2014/main" id="{6A84B4E8-30F4-470D-BFCF-F8CE7CE04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4068425" y="19431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123825</xdr:colOff>
      <xdr:row>7</xdr:row>
      <xdr:rowOff>123825</xdr:rowOff>
    </xdr:to>
    <xdr:pic>
      <xdr:nvPicPr>
        <xdr:cNvPr id="117" name="BExOPRCR0UW7TKXSV5WDTL348FGL" descr="S9JM17GP1802LHN4GT14BJYIC" hidden="1">
          <a:extLst>
            <a:ext uri="{FF2B5EF4-FFF2-40B4-BE49-F238E27FC236}">
              <a16:creationId xmlns:a16="http://schemas.microsoft.com/office/drawing/2014/main" id="{FBA9E2FA-5B26-44EF-AEA9-2281EA203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4068425" y="1800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19</xdr:col>
      <xdr:colOff>0</xdr:colOff>
      <xdr:row>6</xdr:row>
      <xdr:rowOff>47625</xdr:rowOff>
    </xdr:from>
    <xdr:to>
      <xdr:col>19</xdr:col>
      <xdr:colOff>123825</xdr:colOff>
      <xdr:row>6</xdr:row>
      <xdr:rowOff>171450</xdr:rowOff>
    </xdr:to>
    <xdr:pic>
      <xdr:nvPicPr>
        <xdr:cNvPr id="118" name="BEx5OESAY2W8SEGI3TSB65EHJ04B" descr="9CN2Y88X8WYV1HWZG1QILY9BK" hidden="1">
          <a:extLst>
            <a:ext uri="{FF2B5EF4-FFF2-40B4-BE49-F238E27FC236}">
              <a16:creationId xmlns:a16="http://schemas.microsoft.com/office/drawing/2014/main" id="{61FF5E25-EBBC-4585-8372-A87B92869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4068425" y="16573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19</xdr:col>
      <xdr:colOff>0</xdr:colOff>
      <xdr:row>5</xdr:row>
      <xdr:rowOff>95250</xdr:rowOff>
    </xdr:from>
    <xdr:to>
      <xdr:col>19</xdr:col>
      <xdr:colOff>123825</xdr:colOff>
      <xdr:row>6</xdr:row>
      <xdr:rowOff>28575</xdr:rowOff>
    </xdr:to>
    <xdr:pic>
      <xdr:nvPicPr>
        <xdr:cNvPr id="119" name="BExGMWEQ2BYRY9BAO5T1X850MJN1" descr="AZ9ST0XDIOP50HSUFO5V31BR0" hidden="1">
          <a:extLst>
            <a:ext uri="{FF2B5EF4-FFF2-40B4-BE49-F238E27FC236}">
              <a16:creationId xmlns:a16="http://schemas.microsoft.com/office/drawing/2014/main" id="{B1A73883-F415-42AA-9821-3227552D3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4068425" y="15144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19</xdr:col>
      <xdr:colOff>0</xdr:colOff>
      <xdr:row>4</xdr:row>
      <xdr:rowOff>0</xdr:rowOff>
    </xdr:from>
    <xdr:to>
      <xdr:col>25</xdr:col>
      <xdr:colOff>111125</xdr:colOff>
      <xdr:row>21</xdr:row>
      <xdr:rowOff>34925</xdr:rowOff>
    </xdr:to>
    <xdr:pic>
      <xdr:nvPicPr>
        <xdr:cNvPr id="120" name="BExXRND8208TWULE9S50U89VKPB7" descr="ETUGZV0SKTQDQB8JOYY0DCX79" hidden="1">
          <a:extLst>
            <a:ext uri="{FF2B5EF4-FFF2-40B4-BE49-F238E27FC236}">
              <a16:creationId xmlns:a16="http://schemas.microsoft.com/office/drawing/2014/main" id="{C9282591-D03E-4BA0-B39E-234A9BF0DEB4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4068425" y="1228725"/>
          <a:ext cx="3768725" cy="32734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3</xdr:row>
      <xdr:rowOff>9525</xdr:rowOff>
    </xdr:from>
    <xdr:to>
      <xdr:col>9</xdr:col>
      <xdr:colOff>47625</xdr:colOff>
      <xdr:row>3</xdr:row>
      <xdr:rowOff>50346</xdr:rowOff>
    </xdr:to>
    <xdr:pic>
      <xdr:nvPicPr>
        <xdr:cNvPr id="2" name="BExVTO5Q8G2M7BPL4B2584LQS0R0" descr="OB6Q8NA4LZFE4GM9Y3V56BPMQ" hidden="1">
          <a:extLst>
            <a:ext uri="{FF2B5EF4-FFF2-40B4-BE49-F238E27FC236}">
              <a16:creationId xmlns:a16="http://schemas.microsoft.com/office/drawing/2014/main" id="{353414F8-2248-44CB-86D7-C7AFC054C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48425" y="876300"/>
          <a:ext cx="47625" cy="4082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9</xdr:col>
      <xdr:colOff>0</xdr:colOff>
      <xdr:row>3</xdr:row>
      <xdr:rowOff>85725</xdr:rowOff>
    </xdr:from>
    <xdr:to>
      <xdr:col>9</xdr:col>
      <xdr:colOff>47625</xdr:colOff>
      <xdr:row>3</xdr:row>
      <xdr:rowOff>126546</xdr:rowOff>
    </xdr:to>
    <xdr:pic>
      <xdr:nvPicPr>
        <xdr:cNvPr id="3" name="BExIFSCLN1G86X78PFLTSMRP0US5" descr="9JK4SPV4DG7VTCZIILWHXQU5J" hidden="1">
          <a:extLst>
            <a:ext uri="{FF2B5EF4-FFF2-40B4-BE49-F238E27FC236}">
              <a16:creationId xmlns:a16="http://schemas.microsoft.com/office/drawing/2014/main" id="{0EEDA805-F633-4642-878E-EF67F4825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48425" y="952500"/>
          <a:ext cx="47625" cy="4082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9</xdr:col>
      <xdr:colOff>0</xdr:colOff>
      <xdr:row>3</xdr:row>
      <xdr:rowOff>9525</xdr:rowOff>
    </xdr:from>
    <xdr:to>
      <xdr:col>9</xdr:col>
      <xdr:colOff>47625</xdr:colOff>
      <xdr:row>3</xdr:row>
      <xdr:rowOff>50346</xdr:rowOff>
    </xdr:to>
    <xdr:pic>
      <xdr:nvPicPr>
        <xdr:cNvPr id="4" name="BExUEZCSSJ7RN4J18I2NUIQR2FZS" hidden="1">
          <a:extLst>
            <a:ext uri="{FF2B5EF4-FFF2-40B4-BE49-F238E27FC236}">
              <a16:creationId xmlns:a16="http://schemas.microsoft.com/office/drawing/2014/main" id="{B7015739-79B2-4C46-A6CE-102E0BF9A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48425" y="876300"/>
          <a:ext cx="47625" cy="4082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9</xdr:col>
      <xdr:colOff>0</xdr:colOff>
      <xdr:row>3</xdr:row>
      <xdr:rowOff>85725</xdr:rowOff>
    </xdr:from>
    <xdr:to>
      <xdr:col>9</xdr:col>
      <xdr:colOff>47625</xdr:colOff>
      <xdr:row>3</xdr:row>
      <xdr:rowOff>126546</xdr:rowOff>
    </xdr:to>
    <xdr:pic>
      <xdr:nvPicPr>
        <xdr:cNvPr id="5" name="BExS3JDQWF7U3F5JTEVOE16ASIYK" hidden="1">
          <a:extLst>
            <a:ext uri="{FF2B5EF4-FFF2-40B4-BE49-F238E27FC236}">
              <a16:creationId xmlns:a16="http://schemas.microsoft.com/office/drawing/2014/main" id="{E8227A13-AB10-4AE2-9309-A038D1F7D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48425" y="952500"/>
          <a:ext cx="47625" cy="4082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fa\yldine\P_ravikindlustushyvitised\P11_tervishoiukvaliteet\7_Andmed_analuusid\haiglate_tegevusaruanne_kontsepts\Tagasiside_aruanne_2017\Indikaatorid\Usaldusvahemikud\3a_p&#228;evakirurgia_osakaal_herniotoom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irjeldus"/>
      <sheetName val="Aruandesse"/>
      <sheetName val="Andmed_detailsem"/>
      <sheetName val="3a võrdlus"/>
    </sheetNames>
    <sheetDataSet>
      <sheetData sheetId="0" refreshError="1"/>
      <sheetData sheetId="1">
        <row r="4">
          <cell r="C4">
            <v>0.61538461538461542</v>
          </cell>
        </row>
        <row r="5">
          <cell r="C5">
            <v>0</v>
          </cell>
        </row>
        <row r="6">
          <cell r="C6">
            <v>0.51196172248803828</v>
          </cell>
        </row>
        <row r="7">
          <cell r="C7">
            <v>0.56000000000000005</v>
          </cell>
        </row>
        <row r="8">
          <cell r="C8">
            <v>0.64684014869888473</v>
          </cell>
        </row>
        <row r="9">
          <cell r="C9">
            <v>0.51851851851851849</v>
          </cell>
        </row>
        <row r="10">
          <cell r="C10">
            <v>0.20202020202020202</v>
          </cell>
        </row>
        <row r="11">
          <cell r="C11">
            <v>9.3220338983050849E-2</v>
          </cell>
        </row>
        <row r="12">
          <cell r="C12">
            <v>0.38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0.15094339622641509</v>
          </cell>
        </row>
        <row r="16">
          <cell r="C16">
            <v>0</v>
          </cell>
        </row>
        <row r="17">
          <cell r="C17">
            <v>0.52500000000000002</v>
          </cell>
        </row>
        <row r="18">
          <cell r="C18">
            <v>0</v>
          </cell>
        </row>
        <row r="19">
          <cell r="C19">
            <v>1.3888888888888888E-2</v>
          </cell>
        </row>
        <row r="20">
          <cell r="C20">
            <v>0.94871794871794868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0.94736842105263153</v>
          </cell>
        </row>
        <row r="24">
          <cell r="C24">
            <v>0.53125</v>
          </cell>
        </row>
        <row r="25">
          <cell r="C25">
            <v>0.28000000000000003</v>
          </cell>
        </row>
        <row r="26">
          <cell r="C26">
            <v>0.39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1:A24"/>
  <sheetViews>
    <sheetView tabSelected="1" workbookViewId="0">
      <selection activeCell="P25" sqref="P25"/>
    </sheetView>
  </sheetViews>
  <sheetFormatPr defaultRowHeight="15" x14ac:dyDescent="0.25"/>
  <sheetData>
    <row r="21" spans="1:1" x14ac:dyDescent="0.25">
      <c r="A21" s="1"/>
    </row>
    <row r="22" spans="1:1" x14ac:dyDescent="0.25">
      <c r="A22" s="2"/>
    </row>
    <row r="23" spans="1:1" x14ac:dyDescent="0.25">
      <c r="A23" s="1"/>
    </row>
    <row r="24" spans="1:1" x14ac:dyDescent="0.25">
      <c r="A24" s="2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83"/>
  <sheetViews>
    <sheetView topLeftCell="A58" zoomScaleNormal="100" workbookViewId="0">
      <selection activeCell="B27" sqref="B27"/>
    </sheetView>
  </sheetViews>
  <sheetFormatPr defaultRowHeight="15" x14ac:dyDescent="0.25"/>
  <cols>
    <col min="1" max="1" width="17.7109375" customWidth="1"/>
    <col min="2" max="2" width="17.28515625" customWidth="1"/>
    <col min="3" max="3" width="16.5703125" customWidth="1"/>
    <col min="4" max="4" width="14.42578125" customWidth="1"/>
    <col min="5" max="5" width="12.42578125" customWidth="1"/>
    <col min="6" max="6" width="12.85546875" customWidth="1"/>
    <col min="7" max="7" width="8.7109375" customWidth="1"/>
    <col min="12" max="12" width="16.7109375" customWidth="1"/>
    <col min="14" max="14" width="7.7109375" customWidth="1"/>
    <col min="15" max="15" width="8.42578125" customWidth="1"/>
    <col min="16" max="16" width="8.28515625" customWidth="1"/>
    <col min="17" max="17" width="8.7109375" customWidth="1"/>
    <col min="18" max="18" width="7.140625" customWidth="1"/>
    <col min="19" max="19" width="7.7109375" customWidth="1"/>
    <col min="231" max="231" width="19.85546875" bestFit="1" customWidth="1"/>
    <col min="233" max="234" width="16.5703125" customWidth="1"/>
    <col min="235" max="235" width="14.7109375" customWidth="1"/>
    <col min="236" max="236" width="16" customWidth="1"/>
    <col min="237" max="237" width="4.5703125" bestFit="1" customWidth="1"/>
    <col min="242" max="242" width="22.140625" customWidth="1"/>
    <col min="487" max="487" width="19.85546875" bestFit="1" customWidth="1"/>
    <col min="489" max="490" width="16.5703125" customWidth="1"/>
    <col min="491" max="491" width="14.7109375" customWidth="1"/>
    <col min="492" max="492" width="16" customWidth="1"/>
    <col min="493" max="493" width="4.5703125" bestFit="1" customWidth="1"/>
    <col min="498" max="498" width="22.140625" customWidth="1"/>
    <col min="743" max="743" width="19.85546875" bestFit="1" customWidth="1"/>
    <col min="745" max="746" width="16.5703125" customWidth="1"/>
    <col min="747" max="747" width="14.7109375" customWidth="1"/>
    <col min="748" max="748" width="16" customWidth="1"/>
    <col min="749" max="749" width="4.5703125" bestFit="1" customWidth="1"/>
    <col min="754" max="754" width="22.140625" customWidth="1"/>
    <col min="999" max="999" width="19.85546875" bestFit="1" customWidth="1"/>
    <col min="1001" max="1002" width="16.5703125" customWidth="1"/>
    <col min="1003" max="1003" width="14.7109375" customWidth="1"/>
    <col min="1004" max="1004" width="16" customWidth="1"/>
    <col min="1005" max="1005" width="4.5703125" bestFit="1" customWidth="1"/>
    <col min="1010" max="1010" width="22.140625" customWidth="1"/>
    <col min="1255" max="1255" width="19.85546875" bestFit="1" customWidth="1"/>
    <col min="1257" max="1258" width="16.5703125" customWidth="1"/>
    <col min="1259" max="1259" width="14.7109375" customWidth="1"/>
    <col min="1260" max="1260" width="16" customWidth="1"/>
    <col min="1261" max="1261" width="4.5703125" bestFit="1" customWidth="1"/>
    <col min="1266" max="1266" width="22.140625" customWidth="1"/>
    <col min="1511" max="1511" width="19.85546875" bestFit="1" customWidth="1"/>
    <col min="1513" max="1514" width="16.5703125" customWidth="1"/>
    <col min="1515" max="1515" width="14.7109375" customWidth="1"/>
    <col min="1516" max="1516" width="16" customWidth="1"/>
    <col min="1517" max="1517" width="4.5703125" bestFit="1" customWidth="1"/>
    <col min="1522" max="1522" width="22.140625" customWidth="1"/>
    <col min="1767" max="1767" width="19.85546875" bestFit="1" customWidth="1"/>
    <col min="1769" max="1770" width="16.5703125" customWidth="1"/>
    <col min="1771" max="1771" width="14.7109375" customWidth="1"/>
    <col min="1772" max="1772" width="16" customWidth="1"/>
    <col min="1773" max="1773" width="4.5703125" bestFit="1" customWidth="1"/>
    <col min="1778" max="1778" width="22.140625" customWidth="1"/>
    <col min="2023" max="2023" width="19.85546875" bestFit="1" customWidth="1"/>
    <col min="2025" max="2026" width="16.5703125" customWidth="1"/>
    <col min="2027" max="2027" width="14.7109375" customWidth="1"/>
    <col min="2028" max="2028" width="16" customWidth="1"/>
    <col min="2029" max="2029" width="4.5703125" bestFit="1" customWidth="1"/>
    <col min="2034" max="2034" width="22.140625" customWidth="1"/>
    <col min="2279" max="2279" width="19.85546875" bestFit="1" customWidth="1"/>
    <col min="2281" max="2282" width="16.5703125" customWidth="1"/>
    <col min="2283" max="2283" width="14.7109375" customWidth="1"/>
    <col min="2284" max="2284" width="16" customWidth="1"/>
    <col min="2285" max="2285" width="4.5703125" bestFit="1" customWidth="1"/>
    <col min="2290" max="2290" width="22.140625" customWidth="1"/>
    <col min="2535" max="2535" width="19.85546875" bestFit="1" customWidth="1"/>
    <col min="2537" max="2538" width="16.5703125" customWidth="1"/>
    <col min="2539" max="2539" width="14.7109375" customWidth="1"/>
    <col min="2540" max="2540" width="16" customWidth="1"/>
    <col min="2541" max="2541" width="4.5703125" bestFit="1" customWidth="1"/>
    <col min="2546" max="2546" width="22.140625" customWidth="1"/>
    <col min="2791" max="2791" width="19.85546875" bestFit="1" customWidth="1"/>
    <col min="2793" max="2794" width="16.5703125" customWidth="1"/>
    <col min="2795" max="2795" width="14.7109375" customWidth="1"/>
    <col min="2796" max="2796" width="16" customWidth="1"/>
    <col min="2797" max="2797" width="4.5703125" bestFit="1" customWidth="1"/>
    <col min="2802" max="2802" width="22.140625" customWidth="1"/>
    <col min="3047" max="3047" width="19.85546875" bestFit="1" customWidth="1"/>
    <col min="3049" max="3050" width="16.5703125" customWidth="1"/>
    <col min="3051" max="3051" width="14.7109375" customWidth="1"/>
    <col min="3052" max="3052" width="16" customWidth="1"/>
    <col min="3053" max="3053" width="4.5703125" bestFit="1" customWidth="1"/>
    <col min="3058" max="3058" width="22.140625" customWidth="1"/>
    <col min="3303" max="3303" width="19.85546875" bestFit="1" customWidth="1"/>
    <col min="3305" max="3306" width="16.5703125" customWidth="1"/>
    <col min="3307" max="3307" width="14.7109375" customWidth="1"/>
    <col min="3308" max="3308" width="16" customWidth="1"/>
    <col min="3309" max="3309" width="4.5703125" bestFit="1" customWidth="1"/>
    <col min="3314" max="3314" width="22.140625" customWidth="1"/>
    <col min="3559" max="3559" width="19.85546875" bestFit="1" customWidth="1"/>
    <col min="3561" max="3562" width="16.5703125" customWidth="1"/>
    <col min="3563" max="3563" width="14.7109375" customWidth="1"/>
    <col min="3564" max="3564" width="16" customWidth="1"/>
    <col min="3565" max="3565" width="4.5703125" bestFit="1" customWidth="1"/>
    <col min="3570" max="3570" width="22.140625" customWidth="1"/>
    <col min="3815" max="3815" width="19.85546875" bestFit="1" customWidth="1"/>
    <col min="3817" max="3818" width="16.5703125" customWidth="1"/>
    <col min="3819" max="3819" width="14.7109375" customWidth="1"/>
    <col min="3820" max="3820" width="16" customWidth="1"/>
    <col min="3821" max="3821" width="4.5703125" bestFit="1" customWidth="1"/>
    <col min="3826" max="3826" width="22.140625" customWidth="1"/>
    <col min="4071" max="4071" width="19.85546875" bestFit="1" customWidth="1"/>
    <col min="4073" max="4074" width="16.5703125" customWidth="1"/>
    <col min="4075" max="4075" width="14.7109375" customWidth="1"/>
    <col min="4076" max="4076" width="16" customWidth="1"/>
    <col min="4077" max="4077" width="4.5703125" bestFit="1" customWidth="1"/>
    <col min="4082" max="4082" width="22.140625" customWidth="1"/>
    <col min="4327" max="4327" width="19.85546875" bestFit="1" customWidth="1"/>
    <col min="4329" max="4330" width="16.5703125" customWidth="1"/>
    <col min="4331" max="4331" width="14.7109375" customWidth="1"/>
    <col min="4332" max="4332" width="16" customWidth="1"/>
    <col min="4333" max="4333" width="4.5703125" bestFit="1" customWidth="1"/>
    <col min="4338" max="4338" width="22.140625" customWidth="1"/>
    <col min="4583" max="4583" width="19.85546875" bestFit="1" customWidth="1"/>
    <col min="4585" max="4586" width="16.5703125" customWidth="1"/>
    <col min="4587" max="4587" width="14.7109375" customWidth="1"/>
    <col min="4588" max="4588" width="16" customWidth="1"/>
    <col min="4589" max="4589" width="4.5703125" bestFit="1" customWidth="1"/>
    <col min="4594" max="4594" width="22.140625" customWidth="1"/>
    <col min="4839" max="4839" width="19.85546875" bestFit="1" customWidth="1"/>
    <col min="4841" max="4842" width="16.5703125" customWidth="1"/>
    <col min="4843" max="4843" width="14.7109375" customWidth="1"/>
    <col min="4844" max="4844" width="16" customWidth="1"/>
    <col min="4845" max="4845" width="4.5703125" bestFit="1" customWidth="1"/>
    <col min="4850" max="4850" width="22.140625" customWidth="1"/>
    <col min="5095" max="5095" width="19.85546875" bestFit="1" customWidth="1"/>
    <col min="5097" max="5098" width="16.5703125" customWidth="1"/>
    <col min="5099" max="5099" width="14.7109375" customWidth="1"/>
    <col min="5100" max="5100" width="16" customWidth="1"/>
    <col min="5101" max="5101" width="4.5703125" bestFit="1" customWidth="1"/>
    <col min="5106" max="5106" width="22.140625" customWidth="1"/>
    <col min="5351" max="5351" width="19.85546875" bestFit="1" customWidth="1"/>
    <col min="5353" max="5354" width="16.5703125" customWidth="1"/>
    <col min="5355" max="5355" width="14.7109375" customWidth="1"/>
    <col min="5356" max="5356" width="16" customWidth="1"/>
    <col min="5357" max="5357" width="4.5703125" bestFit="1" customWidth="1"/>
    <col min="5362" max="5362" width="22.140625" customWidth="1"/>
    <col min="5607" max="5607" width="19.85546875" bestFit="1" customWidth="1"/>
    <col min="5609" max="5610" width="16.5703125" customWidth="1"/>
    <col min="5611" max="5611" width="14.7109375" customWidth="1"/>
    <col min="5612" max="5612" width="16" customWidth="1"/>
    <col min="5613" max="5613" width="4.5703125" bestFit="1" customWidth="1"/>
    <col min="5618" max="5618" width="22.140625" customWidth="1"/>
    <col min="5863" max="5863" width="19.85546875" bestFit="1" customWidth="1"/>
    <col min="5865" max="5866" width="16.5703125" customWidth="1"/>
    <col min="5867" max="5867" width="14.7109375" customWidth="1"/>
    <col min="5868" max="5868" width="16" customWidth="1"/>
    <col min="5869" max="5869" width="4.5703125" bestFit="1" customWidth="1"/>
    <col min="5874" max="5874" width="22.140625" customWidth="1"/>
    <col min="6119" max="6119" width="19.85546875" bestFit="1" customWidth="1"/>
    <col min="6121" max="6122" width="16.5703125" customWidth="1"/>
    <col min="6123" max="6123" width="14.7109375" customWidth="1"/>
    <col min="6124" max="6124" width="16" customWidth="1"/>
    <col min="6125" max="6125" width="4.5703125" bestFit="1" customWidth="1"/>
    <col min="6130" max="6130" width="22.140625" customWidth="1"/>
    <col min="6375" max="6375" width="19.85546875" bestFit="1" customWidth="1"/>
    <col min="6377" max="6378" width="16.5703125" customWidth="1"/>
    <col min="6379" max="6379" width="14.7109375" customWidth="1"/>
    <col min="6380" max="6380" width="16" customWidth="1"/>
    <col min="6381" max="6381" width="4.5703125" bestFit="1" customWidth="1"/>
    <col min="6386" max="6386" width="22.140625" customWidth="1"/>
    <col min="6631" max="6631" width="19.85546875" bestFit="1" customWidth="1"/>
    <col min="6633" max="6634" width="16.5703125" customWidth="1"/>
    <col min="6635" max="6635" width="14.7109375" customWidth="1"/>
    <col min="6636" max="6636" width="16" customWidth="1"/>
    <col min="6637" max="6637" width="4.5703125" bestFit="1" customWidth="1"/>
    <col min="6642" max="6642" width="22.140625" customWidth="1"/>
    <col min="6887" max="6887" width="19.85546875" bestFit="1" customWidth="1"/>
    <col min="6889" max="6890" width="16.5703125" customWidth="1"/>
    <col min="6891" max="6891" width="14.7109375" customWidth="1"/>
    <col min="6892" max="6892" width="16" customWidth="1"/>
    <col min="6893" max="6893" width="4.5703125" bestFit="1" customWidth="1"/>
    <col min="6898" max="6898" width="22.140625" customWidth="1"/>
    <col min="7143" max="7143" width="19.85546875" bestFit="1" customWidth="1"/>
    <col min="7145" max="7146" width="16.5703125" customWidth="1"/>
    <col min="7147" max="7147" width="14.7109375" customWidth="1"/>
    <col min="7148" max="7148" width="16" customWidth="1"/>
    <col min="7149" max="7149" width="4.5703125" bestFit="1" customWidth="1"/>
    <col min="7154" max="7154" width="22.140625" customWidth="1"/>
    <col min="7399" max="7399" width="19.85546875" bestFit="1" customWidth="1"/>
    <col min="7401" max="7402" width="16.5703125" customWidth="1"/>
    <col min="7403" max="7403" width="14.7109375" customWidth="1"/>
    <col min="7404" max="7404" width="16" customWidth="1"/>
    <col min="7405" max="7405" width="4.5703125" bestFit="1" customWidth="1"/>
    <col min="7410" max="7410" width="22.140625" customWidth="1"/>
    <col min="7655" max="7655" width="19.85546875" bestFit="1" customWidth="1"/>
    <col min="7657" max="7658" width="16.5703125" customWidth="1"/>
    <col min="7659" max="7659" width="14.7109375" customWidth="1"/>
    <col min="7660" max="7660" width="16" customWidth="1"/>
    <col min="7661" max="7661" width="4.5703125" bestFit="1" customWidth="1"/>
    <col min="7666" max="7666" width="22.140625" customWidth="1"/>
    <col min="7911" max="7911" width="19.85546875" bestFit="1" customWidth="1"/>
    <col min="7913" max="7914" width="16.5703125" customWidth="1"/>
    <col min="7915" max="7915" width="14.7109375" customWidth="1"/>
    <col min="7916" max="7916" width="16" customWidth="1"/>
    <col min="7917" max="7917" width="4.5703125" bestFit="1" customWidth="1"/>
    <col min="7922" max="7922" width="22.140625" customWidth="1"/>
    <col min="8167" max="8167" width="19.85546875" bestFit="1" customWidth="1"/>
    <col min="8169" max="8170" width="16.5703125" customWidth="1"/>
    <col min="8171" max="8171" width="14.7109375" customWidth="1"/>
    <col min="8172" max="8172" width="16" customWidth="1"/>
    <col min="8173" max="8173" width="4.5703125" bestFit="1" customWidth="1"/>
    <col min="8178" max="8178" width="22.140625" customWidth="1"/>
    <col min="8423" max="8423" width="19.85546875" bestFit="1" customWidth="1"/>
    <col min="8425" max="8426" width="16.5703125" customWidth="1"/>
    <col min="8427" max="8427" width="14.7109375" customWidth="1"/>
    <col min="8428" max="8428" width="16" customWidth="1"/>
    <col min="8429" max="8429" width="4.5703125" bestFit="1" customWidth="1"/>
    <col min="8434" max="8434" width="22.140625" customWidth="1"/>
    <col min="8679" max="8679" width="19.85546875" bestFit="1" customWidth="1"/>
    <col min="8681" max="8682" width="16.5703125" customWidth="1"/>
    <col min="8683" max="8683" width="14.7109375" customWidth="1"/>
    <col min="8684" max="8684" width="16" customWidth="1"/>
    <col min="8685" max="8685" width="4.5703125" bestFit="1" customWidth="1"/>
    <col min="8690" max="8690" width="22.140625" customWidth="1"/>
    <col min="8935" max="8935" width="19.85546875" bestFit="1" customWidth="1"/>
    <col min="8937" max="8938" width="16.5703125" customWidth="1"/>
    <col min="8939" max="8939" width="14.7109375" customWidth="1"/>
    <col min="8940" max="8940" width="16" customWidth="1"/>
    <col min="8941" max="8941" width="4.5703125" bestFit="1" customWidth="1"/>
    <col min="8946" max="8946" width="22.140625" customWidth="1"/>
    <col min="9191" max="9191" width="19.85546875" bestFit="1" customWidth="1"/>
    <col min="9193" max="9194" width="16.5703125" customWidth="1"/>
    <col min="9195" max="9195" width="14.7109375" customWidth="1"/>
    <col min="9196" max="9196" width="16" customWidth="1"/>
    <col min="9197" max="9197" width="4.5703125" bestFit="1" customWidth="1"/>
    <col min="9202" max="9202" width="22.140625" customWidth="1"/>
    <col min="9447" max="9447" width="19.85546875" bestFit="1" customWidth="1"/>
    <col min="9449" max="9450" width="16.5703125" customWidth="1"/>
    <col min="9451" max="9451" width="14.7109375" customWidth="1"/>
    <col min="9452" max="9452" width="16" customWidth="1"/>
    <col min="9453" max="9453" width="4.5703125" bestFit="1" customWidth="1"/>
    <col min="9458" max="9458" width="22.140625" customWidth="1"/>
    <col min="9703" max="9703" width="19.85546875" bestFit="1" customWidth="1"/>
    <col min="9705" max="9706" width="16.5703125" customWidth="1"/>
    <col min="9707" max="9707" width="14.7109375" customWidth="1"/>
    <col min="9708" max="9708" width="16" customWidth="1"/>
    <col min="9709" max="9709" width="4.5703125" bestFit="1" customWidth="1"/>
    <col min="9714" max="9714" width="22.140625" customWidth="1"/>
    <col min="9959" max="9959" width="19.85546875" bestFit="1" customWidth="1"/>
    <col min="9961" max="9962" width="16.5703125" customWidth="1"/>
    <col min="9963" max="9963" width="14.7109375" customWidth="1"/>
    <col min="9964" max="9964" width="16" customWidth="1"/>
    <col min="9965" max="9965" width="4.5703125" bestFit="1" customWidth="1"/>
    <col min="9970" max="9970" width="22.140625" customWidth="1"/>
    <col min="10215" max="10215" width="19.85546875" bestFit="1" customWidth="1"/>
    <col min="10217" max="10218" width="16.5703125" customWidth="1"/>
    <col min="10219" max="10219" width="14.7109375" customWidth="1"/>
    <col min="10220" max="10220" width="16" customWidth="1"/>
    <col min="10221" max="10221" width="4.5703125" bestFit="1" customWidth="1"/>
    <col min="10226" max="10226" width="22.140625" customWidth="1"/>
    <col min="10471" max="10471" width="19.85546875" bestFit="1" customWidth="1"/>
    <col min="10473" max="10474" width="16.5703125" customWidth="1"/>
    <col min="10475" max="10475" width="14.7109375" customWidth="1"/>
    <col min="10476" max="10476" width="16" customWidth="1"/>
    <col min="10477" max="10477" width="4.5703125" bestFit="1" customWidth="1"/>
    <col min="10482" max="10482" width="22.140625" customWidth="1"/>
    <col min="10727" max="10727" width="19.85546875" bestFit="1" customWidth="1"/>
    <col min="10729" max="10730" width="16.5703125" customWidth="1"/>
    <col min="10731" max="10731" width="14.7109375" customWidth="1"/>
    <col min="10732" max="10732" width="16" customWidth="1"/>
    <col min="10733" max="10733" width="4.5703125" bestFit="1" customWidth="1"/>
    <col min="10738" max="10738" width="22.140625" customWidth="1"/>
    <col min="10983" max="10983" width="19.85546875" bestFit="1" customWidth="1"/>
    <col min="10985" max="10986" width="16.5703125" customWidth="1"/>
    <col min="10987" max="10987" width="14.7109375" customWidth="1"/>
    <col min="10988" max="10988" width="16" customWidth="1"/>
    <col min="10989" max="10989" width="4.5703125" bestFit="1" customWidth="1"/>
    <col min="10994" max="10994" width="22.140625" customWidth="1"/>
    <col min="11239" max="11239" width="19.85546875" bestFit="1" customWidth="1"/>
    <col min="11241" max="11242" width="16.5703125" customWidth="1"/>
    <col min="11243" max="11243" width="14.7109375" customWidth="1"/>
    <col min="11244" max="11244" width="16" customWidth="1"/>
    <col min="11245" max="11245" width="4.5703125" bestFit="1" customWidth="1"/>
    <col min="11250" max="11250" width="22.140625" customWidth="1"/>
    <col min="11495" max="11495" width="19.85546875" bestFit="1" customWidth="1"/>
    <col min="11497" max="11498" width="16.5703125" customWidth="1"/>
    <col min="11499" max="11499" width="14.7109375" customWidth="1"/>
    <col min="11500" max="11500" width="16" customWidth="1"/>
    <col min="11501" max="11501" width="4.5703125" bestFit="1" customWidth="1"/>
    <col min="11506" max="11506" width="22.140625" customWidth="1"/>
    <col min="11751" max="11751" width="19.85546875" bestFit="1" customWidth="1"/>
    <col min="11753" max="11754" width="16.5703125" customWidth="1"/>
    <col min="11755" max="11755" width="14.7109375" customWidth="1"/>
    <col min="11756" max="11756" width="16" customWidth="1"/>
    <col min="11757" max="11757" width="4.5703125" bestFit="1" customWidth="1"/>
    <col min="11762" max="11762" width="22.140625" customWidth="1"/>
    <col min="12007" max="12007" width="19.85546875" bestFit="1" customWidth="1"/>
    <col min="12009" max="12010" width="16.5703125" customWidth="1"/>
    <col min="12011" max="12011" width="14.7109375" customWidth="1"/>
    <col min="12012" max="12012" width="16" customWidth="1"/>
    <col min="12013" max="12013" width="4.5703125" bestFit="1" customWidth="1"/>
    <col min="12018" max="12018" width="22.140625" customWidth="1"/>
    <col min="12263" max="12263" width="19.85546875" bestFit="1" customWidth="1"/>
    <col min="12265" max="12266" width="16.5703125" customWidth="1"/>
    <col min="12267" max="12267" width="14.7109375" customWidth="1"/>
    <col min="12268" max="12268" width="16" customWidth="1"/>
    <col min="12269" max="12269" width="4.5703125" bestFit="1" customWidth="1"/>
    <col min="12274" max="12274" width="22.140625" customWidth="1"/>
    <col min="12519" max="12519" width="19.85546875" bestFit="1" customWidth="1"/>
    <col min="12521" max="12522" width="16.5703125" customWidth="1"/>
    <col min="12523" max="12523" width="14.7109375" customWidth="1"/>
    <col min="12524" max="12524" width="16" customWidth="1"/>
    <col min="12525" max="12525" width="4.5703125" bestFit="1" customWidth="1"/>
    <col min="12530" max="12530" width="22.140625" customWidth="1"/>
    <col min="12775" max="12775" width="19.85546875" bestFit="1" customWidth="1"/>
    <col min="12777" max="12778" width="16.5703125" customWidth="1"/>
    <col min="12779" max="12779" width="14.7109375" customWidth="1"/>
    <col min="12780" max="12780" width="16" customWidth="1"/>
    <col min="12781" max="12781" width="4.5703125" bestFit="1" customWidth="1"/>
    <col min="12786" max="12786" width="22.140625" customWidth="1"/>
    <col min="13031" max="13031" width="19.85546875" bestFit="1" customWidth="1"/>
    <col min="13033" max="13034" width="16.5703125" customWidth="1"/>
    <col min="13035" max="13035" width="14.7109375" customWidth="1"/>
    <col min="13036" max="13036" width="16" customWidth="1"/>
    <col min="13037" max="13037" width="4.5703125" bestFit="1" customWidth="1"/>
    <col min="13042" max="13042" width="22.140625" customWidth="1"/>
    <col min="13287" max="13287" width="19.85546875" bestFit="1" customWidth="1"/>
    <col min="13289" max="13290" width="16.5703125" customWidth="1"/>
    <col min="13291" max="13291" width="14.7109375" customWidth="1"/>
    <col min="13292" max="13292" width="16" customWidth="1"/>
    <col min="13293" max="13293" width="4.5703125" bestFit="1" customWidth="1"/>
    <col min="13298" max="13298" width="22.140625" customWidth="1"/>
    <col min="13543" max="13543" width="19.85546875" bestFit="1" customWidth="1"/>
    <col min="13545" max="13546" width="16.5703125" customWidth="1"/>
    <col min="13547" max="13547" width="14.7109375" customWidth="1"/>
    <col min="13548" max="13548" width="16" customWidth="1"/>
    <col min="13549" max="13549" width="4.5703125" bestFit="1" customWidth="1"/>
    <col min="13554" max="13554" width="22.140625" customWidth="1"/>
    <col min="13799" max="13799" width="19.85546875" bestFit="1" customWidth="1"/>
    <col min="13801" max="13802" width="16.5703125" customWidth="1"/>
    <col min="13803" max="13803" width="14.7109375" customWidth="1"/>
    <col min="13804" max="13804" width="16" customWidth="1"/>
    <col min="13805" max="13805" width="4.5703125" bestFit="1" customWidth="1"/>
    <col min="13810" max="13810" width="22.140625" customWidth="1"/>
    <col min="14055" max="14055" width="19.85546875" bestFit="1" customWidth="1"/>
    <col min="14057" max="14058" width="16.5703125" customWidth="1"/>
    <col min="14059" max="14059" width="14.7109375" customWidth="1"/>
    <col min="14060" max="14060" width="16" customWidth="1"/>
    <col min="14061" max="14061" width="4.5703125" bestFit="1" customWidth="1"/>
    <col min="14066" max="14066" width="22.140625" customWidth="1"/>
    <col min="14311" max="14311" width="19.85546875" bestFit="1" customWidth="1"/>
    <col min="14313" max="14314" width="16.5703125" customWidth="1"/>
    <col min="14315" max="14315" width="14.7109375" customWidth="1"/>
    <col min="14316" max="14316" width="16" customWidth="1"/>
    <col min="14317" max="14317" width="4.5703125" bestFit="1" customWidth="1"/>
    <col min="14322" max="14322" width="22.140625" customWidth="1"/>
    <col min="14567" max="14567" width="19.85546875" bestFit="1" customWidth="1"/>
    <col min="14569" max="14570" width="16.5703125" customWidth="1"/>
    <col min="14571" max="14571" width="14.7109375" customWidth="1"/>
    <col min="14572" max="14572" width="16" customWidth="1"/>
    <col min="14573" max="14573" width="4.5703125" bestFit="1" customWidth="1"/>
    <col min="14578" max="14578" width="22.140625" customWidth="1"/>
    <col min="14823" max="14823" width="19.85546875" bestFit="1" customWidth="1"/>
    <col min="14825" max="14826" width="16.5703125" customWidth="1"/>
    <col min="14827" max="14827" width="14.7109375" customWidth="1"/>
    <col min="14828" max="14828" width="16" customWidth="1"/>
    <col min="14829" max="14829" width="4.5703125" bestFit="1" customWidth="1"/>
    <col min="14834" max="14834" width="22.140625" customWidth="1"/>
    <col min="15079" max="15079" width="19.85546875" bestFit="1" customWidth="1"/>
    <col min="15081" max="15082" width="16.5703125" customWidth="1"/>
    <col min="15083" max="15083" width="14.7109375" customWidth="1"/>
    <col min="15084" max="15084" width="16" customWidth="1"/>
    <col min="15085" max="15085" width="4.5703125" bestFit="1" customWidth="1"/>
    <col min="15090" max="15090" width="22.140625" customWidth="1"/>
    <col min="15335" max="15335" width="19.85546875" bestFit="1" customWidth="1"/>
    <col min="15337" max="15338" width="16.5703125" customWidth="1"/>
    <col min="15339" max="15339" width="14.7109375" customWidth="1"/>
    <col min="15340" max="15340" width="16" customWidth="1"/>
    <col min="15341" max="15341" width="4.5703125" bestFit="1" customWidth="1"/>
    <col min="15346" max="15346" width="22.140625" customWidth="1"/>
    <col min="15591" max="15591" width="19.85546875" bestFit="1" customWidth="1"/>
    <col min="15593" max="15594" width="16.5703125" customWidth="1"/>
    <col min="15595" max="15595" width="14.7109375" customWidth="1"/>
    <col min="15596" max="15596" width="16" customWidth="1"/>
    <col min="15597" max="15597" width="4.5703125" bestFit="1" customWidth="1"/>
    <col min="15602" max="15602" width="22.140625" customWidth="1"/>
    <col min="15847" max="15847" width="19.85546875" bestFit="1" customWidth="1"/>
    <col min="15849" max="15850" width="16.5703125" customWidth="1"/>
    <col min="15851" max="15851" width="14.7109375" customWidth="1"/>
    <col min="15852" max="15852" width="16" customWidth="1"/>
    <col min="15853" max="15853" width="4.5703125" bestFit="1" customWidth="1"/>
    <col min="15858" max="15858" width="22.140625" customWidth="1"/>
    <col min="16103" max="16103" width="19.85546875" bestFit="1" customWidth="1"/>
    <col min="16105" max="16106" width="16.5703125" customWidth="1"/>
    <col min="16107" max="16107" width="14.7109375" customWidth="1"/>
    <col min="16108" max="16108" width="16" customWidth="1"/>
    <col min="16109" max="16109" width="4.5703125" bestFit="1" customWidth="1"/>
    <col min="16114" max="16114" width="22.140625" customWidth="1"/>
  </cols>
  <sheetData>
    <row r="1" spans="1:15" x14ac:dyDescent="0.25">
      <c r="A1" s="3" t="s">
        <v>0</v>
      </c>
    </row>
    <row r="2" spans="1:15" x14ac:dyDescent="0.25">
      <c r="A2" s="4" t="s">
        <v>88</v>
      </c>
    </row>
    <row r="4" spans="1:15" ht="51.75" customHeight="1" x14ac:dyDescent="0.25">
      <c r="A4" s="5" t="s">
        <v>37</v>
      </c>
      <c r="B4" s="5" t="s">
        <v>38</v>
      </c>
      <c r="C4" s="6" t="s">
        <v>91</v>
      </c>
      <c r="D4" s="7" t="s">
        <v>92</v>
      </c>
      <c r="E4" s="6" t="s">
        <v>99</v>
      </c>
      <c r="F4" s="7" t="s">
        <v>96</v>
      </c>
      <c r="G4" s="7" t="s">
        <v>97</v>
      </c>
      <c r="H4" s="7" t="s">
        <v>93</v>
      </c>
      <c r="I4" s="8" t="s">
        <v>2</v>
      </c>
      <c r="J4" s="66"/>
      <c r="K4" s="67" t="s">
        <v>3</v>
      </c>
      <c r="L4" s="67" t="s">
        <v>4</v>
      </c>
      <c r="M4" s="67" t="s">
        <v>5</v>
      </c>
      <c r="N4" s="67" t="s">
        <v>6</v>
      </c>
    </row>
    <row r="5" spans="1:15" x14ac:dyDescent="0.25">
      <c r="A5" s="69" t="s">
        <v>39</v>
      </c>
      <c r="B5" s="37" t="s">
        <v>42</v>
      </c>
      <c r="C5" s="10">
        <v>375</v>
      </c>
      <c r="D5" s="10">
        <v>361</v>
      </c>
      <c r="E5" s="60">
        <v>373</v>
      </c>
      <c r="F5" s="10">
        <v>359</v>
      </c>
      <c r="G5" s="42">
        <v>0.96246648793566003</v>
      </c>
      <c r="H5" s="11">
        <v>0.96266666666667</v>
      </c>
      <c r="I5" s="12" t="str">
        <f t="shared" ref="I5:I14" si="0">ROUND(K5*100,0)&amp;-ROUND(L5*100,0)&amp;"%"</f>
        <v>94-98%</v>
      </c>
      <c r="J5" s="13">
        <f>Andmed_detailsem!$F$26</f>
        <v>0.88858695652173914</v>
      </c>
      <c r="K5" s="68">
        <f t="shared" ref="K5:K26" si="1">(((2*C5*(D5/C5))+3.841443202-(1.95996*SQRT(3.841443202+(4*C5*(D5/C5)*(1-(D5/C5))))))/(2*(C5+3.841443202)))</f>
        <v>0.93831726877308297</v>
      </c>
      <c r="L5" s="68">
        <f t="shared" ref="L5:L26" si="2">(((2*C5*(D5/C5))+3.841443202+(1.95996*SQRT(3.841443202+(4*C5*(D5/C5)*(1-(D5/C5))))))/(2*(C5+3.841443202)))</f>
        <v>0.97763320662138986</v>
      </c>
      <c r="M5" s="68">
        <f t="shared" ref="M5:M26" si="3">H5-K5</f>
        <v>2.4349397893587033E-2</v>
      </c>
      <c r="N5" s="68">
        <f t="shared" ref="N5:N26" si="4">L5-H5</f>
        <v>1.496653995471986E-2</v>
      </c>
      <c r="O5" s="40"/>
    </row>
    <row r="6" spans="1:15" x14ac:dyDescent="0.25">
      <c r="A6" s="69"/>
      <c r="B6" s="38" t="s">
        <v>43</v>
      </c>
      <c r="C6" s="10">
        <v>194</v>
      </c>
      <c r="D6" s="10">
        <v>136</v>
      </c>
      <c r="E6" s="60">
        <v>193</v>
      </c>
      <c r="F6" s="10">
        <v>136</v>
      </c>
      <c r="G6" s="42">
        <v>0.70466321243523</v>
      </c>
      <c r="H6" s="11">
        <v>0.70103092783505006</v>
      </c>
      <c r="I6" s="12" t="str">
        <f t="shared" si="0"/>
        <v>63-76%</v>
      </c>
      <c r="J6" s="13">
        <f>Andmed_detailsem!$F$26</f>
        <v>0.88858695652173914</v>
      </c>
      <c r="K6" s="68">
        <f t="shared" si="1"/>
        <v>0.63321564736937686</v>
      </c>
      <c r="L6" s="68">
        <f t="shared" si="2"/>
        <v>0.76103946287241642</v>
      </c>
      <c r="M6" s="68">
        <f t="shared" si="3"/>
        <v>6.78152804656732E-2</v>
      </c>
      <c r="N6" s="68">
        <f t="shared" si="4"/>
        <v>6.0008535037366362E-2</v>
      </c>
      <c r="O6" s="40"/>
    </row>
    <row r="7" spans="1:15" x14ac:dyDescent="0.25">
      <c r="A7" s="69"/>
      <c r="B7" s="38" t="s">
        <v>44</v>
      </c>
      <c r="C7" s="10">
        <v>290</v>
      </c>
      <c r="D7" s="10">
        <v>249</v>
      </c>
      <c r="E7" s="60">
        <v>289</v>
      </c>
      <c r="F7" s="10">
        <v>248</v>
      </c>
      <c r="G7" s="42">
        <v>0.85813148788926996</v>
      </c>
      <c r="H7" s="11">
        <v>0.85862068965517002</v>
      </c>
      <c r="I7" s="12" t="str">
        <f t="shared" si="0"/>
        <v>81-89%</v>
      </c>
      <c r="J7" s="13">
        <f>Andmed_detailsem!$F$26</f>
        <v>0.88858695652173914</v>
      </c>
      <c r="K7" s="68">
        <f t="shared" si="1"/>
        <v>0.81382065928169456</v>
      </c>
      <c r="L7" s="68">
        <f t="shared" si="2"/>
        <v>0.89404409163096465</v>
      </c>
      <c r="M7" s="68">
        <f t="shared" si="3"/>
        <v>4.4800030373475463E-2</v>
      </c>
      <c r="N7" s="68">
        <f t="shared" si="4"/>
        <v>3.5423401975794633E-2</v>
      </c>
      <c r="O7" s="40"/>
    </row>
    <row r="8" spans="1:15" x14ac:dyDescent="0.25">
      <c r="A8" s="69"/>
      <c r="B8" s="34" t="s">
        <v>102</v>
      </c>
      <c r="C8" s="15">
        <v>859</v>
      </c>
      <c r="D8" s="15">
        <v>746</v>
      </c>
      <c r="E8" s="34">
        <v>855</v>
      </c>
      <c r="F8" s="15">
        <v>743</v>
      </c>
      <c r="G8" s="42">
        <v>0.86900584795322</v>
      </c>
      <c r="H8" s="16">
        <v>0.86845168800931005</v>
      </c>
      <c r="I8" s="17" t="str">
        <f t="shared" si="0"/>
        <v>84-89%</v>
      </c>
      <c r="J8" s="13">
        <f>Andmed_detailsem!$F$26</f>
        <v>0.88858695652173914</v>
      </c>
      <c r="K8" s="68">
        <f t="shared" si="1"/>
        <v>0.84419910236131601</v>
      </c>
      <c r="L8" s="68">
        <f t="shared" si="2"/>
        <v>0.88942351739943648</v>
      </c>
      <c r="M8" s="68">
        <f t="shared" si="3"/>
        <v>2.425258564799404E-2</v>
      </c>
      <c r="N8" s="68">
        <f t="shared" si="4"/>
        <v>2.0971829390126429E-2</v>
      </c>
      <c r="O8" s="40"/>
    </row>
    <row r="9" spans="1:15" x14ac:dyDescent="0.25">
      <c r="A9" s="69" t="s">
        <v>40</v>
      </c>
      <c r="B9" s="38" t="s">
        <v>45</v>
      </c>
      <c r="C9" s="10">
        <v>236</v>
      </c>
      <c r="D9" s="10">
        <v>224</v>
      </c>
      <c r="E9" s="60">
        <v>235</v>
      </c>
      <c r="F9" s="10">
        <v>224</v>
      </c>
      <c r="G9" s="42">
        <v>0.95319148936169995</v>
      </c>
      <c r="H9" s="11">
        <v>0.94915254237288005</v>
      </c>
      <c r="I9" s="12" t="str">
        <f t="shared" si="0"/>
        <v>91-97%</v>
      </c>
      <c r="J9" s="13">
        <f>Andmed_detailsem!$F$26</f>
        <v>0.88858695652173914</v>
      </c>
      <c r="K9" s="68">
        <f t="shared" si="1"/>
        <v>0.91324027578373324</v>
      </c>
      <c r="L9" s="68">
        <f t="shared" si="2"/>
        <v>0.97067702045038218</v>
      </c>
      <c r="M9" s="68">
        <f t="shared" si="3"/>
        <v>3.5912266589146813E-2</v>
      </c>
      <c r="N9" s="68">
        <f t="shared" si="4"/>
        <v>2.1524478077502129E-2</v>
      </c>
      <c r="O9" s="40"/>
    </row>
    <row r="10" spans="1:15" x14ac:dyDescent="0.25">
      <c r="A10" s="69"/>
      <c r="B10" s="38" t="s">
        <v>46</v>
      </c>
      <c r="C10" s="10">
        <v>113</v>
      </c>
      <c r="D10" s="10">
        <v>100</v>
      </c>
      <c r="E10" s="60">
        <v>113</v>
      </c>
      <c r="F10" s="10">
        <v>100</v>
      </c>
      <c r="G10" s="42">
        <v>0.88495575221238998</v>
      </c>
      <c r="H10" s="11">
        <v>0.88495575221238998</v>
      </c>
      <c r="I10" s="12" t="str">
        <f t="shared" si="0"/>
        <v>81-93%</v>
      </c>
      <c r="J10" s="13">
        <f>Andmed_detailsem!$F$26</f>
        <v>0.88858695652173914</v>
      </c>
      <c r="K10" s="68">
        <f t="shared" si="1"/>
        <v>0.81307609344395648</v>
      </c>
      <c r="L10" s="68">
        <f t="shared" si="2"/>
        <v>0.93152272026284655</v>
      </c>
      <c r="M10" s="68">
        <f t="shared" si="3"/>
        <v>7.1879658768433496E-2</v>
      </c>
      <c r="N10" s="68">
        <f t="shared" si="4"/>
        <v>4.656696805045657E-2</v>
      </c>
      <c r="O10" s="40"/>
    </row>
    <row r="11" spans="1:15" x14ac:dyDescent="0.25">
      <c r="A11" s="69"/>
      <c r="B11" s="38" t="s">
        <v>47</v>
      </c>
      <c r="C11" s="10">
        <v>101</v>
      </c>
      <c r="D11" s="10">
        <v>92</v>
      </c>
      <c r="E11" s="60">
        <v>101</v>
      </c>
      <c r="F11" s="10">
        <v>92</v>
      </c>
      <c r="G11" s="42">
        <v>0.91089108910891003</v>
      </c>
      <c r="H11" s="11">
        <v>0.91089108910891003</v>
      </c>
      <c r="I11" s="12" t="str">
        <f t="shared" si="0"/>
        <v>84-95%</v>
      </c>
      <c r="J11" s="13">
        <f>Andmed_detailsem!$F$26</f>
        <v>0.88858695652173914</v>
      </c>
      <c r="K11" s="68">
        <f t="shared" si="1"/>
        <v>0.83926096339659073</v>
      </c>
      <c r="L11" s="68">
        <f t="shared" si="2"/>
        <v>0.95241070255026505</v>
      </c>
      <c r="M11" s="68">
        <f t="shared" si="3"/>
        <v>7.1630125712319304E-2</v>
      </c>
      <c r="N11" s="68">
        <f t="shared" si="4"/>
        <v>4.1519613441355019E-2</v>
      </c>
      <c r="O11" s="40"/>
    </row>
    <row r="12" spans="1:15" x14ac:dyDescent="0.25">
      <c r="A12" s="69"/>
      <c r="B12" s="38" t="s">
        <v>48</v>
      </c>
      <c r="C12" s="10">
        <v>134</v>
      </c>
      <c r="D12" s="10">
        <v>124</v>
      </c>
      <c r="E12" s="60">
        <v>131</v>
      </c>
      <c r="F12" s="10">
        <v>121</v>
      </c>
      <c r="G12" s="42">
        <v>0.92366412213740001</v>
      </c>
      <c r="H12" s="11">
        <v>0.92537313432835999</v>
      </c>
      <c r="I12" s="12" t="str">
        <f t="shared" si="0"/>
        <v>87-96%</v>
      </c>
      <c r="J12" s="13">
        <f>Andmed_detailsem!$F$26</f>
        <v>0.88858695652173914</v>
      </c>
      <c r="K12" s="68">
        <f t="shared" si="1"/>
        <v>0.86807556541255082</v>
      </c>
      <c r="L12" s="68">
        <f t="shared" si="2"/>
        <v>0.95896162566603138</v>
      </c>
      <c r="M12" s="68">
        <f t="shared" si="3"/>
        <v>5.7297568915809172E-2</v>
      </c>
      <c r="N12" s="68">
        <f t="shared" si="4"/>
        <v>3.3588491337671389E-2</v>
      </c>
      <c r="O12" s="40"/>
    </row>
    <row r="13" spans="1:15" x14ac:dyDescent="0.25">
      <c r="A13" s="69"/>
      <c r="B13" s="34" t="s">
        <v>103</v>
      </c>
      <c r="C13" s="15">
        <v>584</v>
      </c>
      <c r="D13" s="15">
        <v>540</v>
      </c>
      <c r="E13" s="34">
        <v>580</v>
      </c>
      <c r="F13" s="15">
        <v>537</v>
      </c>
      <c r="G13" s="42">
        <v>0.92586206896552004</v>
      </c>
      <c r="H13" s="16">
        <v>0.92465753424658004</v>
      </c>
      <c r="I13" s="17" t="str">
        <f t="shared" si="0"/>
        <v>90-94%</v>
      </c>
      <c r="J13" s="13">
        <f>Andmed_detailsem!$F$26</f>
        <v>0.88858695652173914</v>
      </c>
      <c r="K13" s="68">
        <f t="shared" si="1"/>
        <v>0.90036605235728906</v>
      </c>
      <c r="L13" s="68">
        <f t="shared" si="2"/>
        <v>0.94339888755280732</v>
      </c>
      <c r="M13" s="68">
        <f t="shared" si="3"/>
        <v>2.4291481889290978E-2</v>
      </c>
      <c r="N13" s="68">
        <f t="shared" si="4"/>
        <v>1.8741353306227282E-2</v>
      </c>
      <c r="O13" s="40"/>
    </row>
    <row r="14" spans="1:15" x14ac:dyDescent="0.25">
      <c r="A14" s="69" t="s">
        <v>41</v>
      </c>
      <c r="B14" s="38" t="s">
        <v>49</v>
      </c>
      <c r="C14" s="10">
        <v>10</v>
      </c>
      <c r="D14" s="10">
        <v>9</v>
      </c>
      <c r="E14" s="60">
        <v>10</v>
      </c>
      <c r="F14" s="10">
        <v>9</v>
      </c>
      <c r="G14" s="42">
        <v>0.9</v>
      </c>
      <c r="H14" s="11">
        <v>0.9</v>
      </c>
      <c r="I14" s="12" t="str">
        <f t="shared" si="0"/>
        <v>60-98%</v>
      </c>
      <c r="J14" s="13">
        <f>Andmed_detailsem!$F$26</f>
        <v>0.88858695652173914</v>
      </c>
      <c r="K14" s="68">
        <f t="shared" si="1"/>
        <v>0.59585067668820202</v>
      </c>
      <c r="L14" s="68">
        <f t="shared" si="2"/>
        <v>0.98212373560747901</v>
      </c>
      <c r="M14" s="68">
        <f t="shared" si="3"/>
        <v>0.304149323311798</v>
      </c>
      <c r="N14" s="68">
        <f t="shared" si="4"/>
        <v>8.2123735607478987E-2</v>
      </c>
      <c r="O14" s="40"/>
    </row>
    <row r="15" spans="1:15" x14ac:dyDescent="0.25">
      <c r="A15" s="69"/>
      <c r="B15" s="38" t="s">
        <v>60</v>
      </c>
      <c r="C15" s="10">
        <v>0</v>
      </c>
      <c r="D15" s="10">
        <v>0</v>
      </c>
      <c r="E15" s="9">
        <v>0</v>
      </c>
      <c r="F15" s="63">
        <v>0</v>
      </c>
      <c r="G15" s="62" t="s">
        <v>69</v>
      </c>
      <c r="H15" s="64" t="s">
        <v>69</v>
      </c>
      <c r="I15" s="36" t="s">
        <v>69</v>
      </c>
      <c r="J15" s="13">
        <f>Andmed_detailsem!$F$26</f>
        <v>0.88858695652173914</v>
      </c>
      <c r="K15" s="68" t="e">
        <f t="shared" si="1"/>
        <v>#DIV/0!</v>
      </c>
      <c r="L15" s="68" t="e">
        <f t="shared" si="2"/>
        <v>#DIV/0!</v>
      </c>
      <c r="M15" s="68" t="e">
        <f t="shared" si="3"/>
        <v>#VALUE!</v>
      </c>
      <c r="N15" s="68" t="e">
        <f t="shared" si="4"/>
        <v>#DIV/0!</v>
      </c>
      <c r="O15" s="40"/>
    </row>
    <row r="16" spans="1:15" x14ac:dyDescent="0.25">
      <c r="A16" s="69"/>
      <c r="B16" s="38" t="s">
        <v>50</v>
      </c>
      <c r="C16" s="10">
        <v>28</v>
      </c>
      <c r="D16" s="10">
        <v>24</v>
      </c>
      <c r="E16" s="60">
        <v>28</v>
      </c>
      <c r="F16" s="10">
        <v>24</v>
      </c>
      <c r="G16" s="42">
        <v>0.85714285714285998</v>
      </c>
      <c r="H16" s="11">
        <v>0.85714285714285998</v>
      </c>
      <c r="I16" s="12" t="str">
        <f t="shared" ref="I16:I26" si="5">ROUND(K16*100,0)&amp;-ROUND(L16*100,0)&amp;"%"</f>
        <v>69-94%</v>
      </c>
      <c r="J16" s="13">
        <f>Andmed_detailsem!$F$26</f>
        <v>0.88858695652173914</v>
      </c>
      <c r="K16" s="68">
        <f t="shared" si="1"/>
        <v>0.68510238868187634</v>
      </c>
      <c r="L16" s="68">
        <f t="shared" si="2"/>
        <v>0.94300984458347303</v>
      </c>
      <c r="M16" s="68">
        <f t="shared" si="3"/>
        <v>0.17204046846098364</v>
      </c>
      <c r="N16" s="68">
        <f t="shared" si="4"/>
        <v>8.5866987440613052E-2</v>
      </c>
      <c r="O16" s="40"/>
    </row>
    <row r="17" spans="1:15" x14ac:dyDescent="0.25">
      <c r="A17" s="69"/>
      <c r="B17" s="38" t="s">
        <v>51</v>
      </c>
      <c r="C17" s="10">
        <v>58</v>
      </c>
      <c r="D17" s="10">
        <v>52</v>
      </c>
      <c r="E17" s="60">
        <v>58</v>
      </c>
      <c r="F17" s="10">
        <v>52</v>
      </c>
      <c r="G17" s="42">
        <v>0.89655172413793005</v>
      </c>
      <c r="H17" s="11">
        <v>0.89655172413793005</v>
      </c>
      <c r="I17" s="12" t="str">
        <f t="shared" si="5"/>
        <v>79-95%</v>
      </c>
      <c r="J17" s="13">
        <f>Andmed_detailsem!$F$26</f>
        <v>0.88858695652173914</v>
      </c>
      <c r="K17" s="68">
        <f t="shared" si="1"/>
        <v>0.7921192306578938</v>
      </c>
      <c r="L17" s="68">
        <f t="shared" si="2"/>
        <v>0.9517185198574809</v>
      </c>
      <c r="M17" s="68">
        <f t="shared" si="3"/>
        <v>0.10443249348003625</v>
      </c>
      <c r="N17" s="68">
        <f t="shared" si="4"/>
        <v>5.5166795719550854E-2</v>
      </c>
      <c r="O17" s="40"/>
    </row>
    <row r="18" spans="1:15" x14ac:dyDescent="0.25">
      <c r="A18" s="69"/>
      <c r="B18" s="38" t="s">
        <v>52</v>
      </c>
      <c r="C18" s="10">
        <v>60</v>
      </c>
      <c r="D18" s="10">
        <v>52</v>
      </c>
      <c r="E18" s="9">
        <v>60</v>
      </c>
      <c r="F18" s="60">
        <v>52</v>
      </c>
      <c r="G18" s="42">
        <v>0.86666666666667003</v>
      </c>
      <c r="H18" s="11">
        <v>0.86666666666667003</v>
      </c>
      <c r="I18" s="12" t="str">
        <f t="shared" si="5"/>
        <v>76-93%</v>
      </c>
      <c r="J18" s="13">
        <f>Andmed_detailsem!$F$26</f>
        <v>0.88858695652173914</v>
      </c>
      <c r="K18" s="68">
        <f t="shared" si="1"/>
        <v>0.75834866312685634</v>
      </c>
      <c r="L18" s="68">
        <f t="shared" si="2"/>
        <v>0.93085881391560465</v>
      </c>
      <c r="M18" s="68">
        <f t="shared" si="3"/>
        <v>0.10831800353981369</v>
      </c>
      <c r="N18" s="68">
        <f t="shared" si="4"/>
        <v>6.4192147248934628E-2</v>
      </c>
      <c r="O18" s="40"/>
    </row>
    <row r="19" spans="1:15" x14ac:dyDescent="0.25">
      <c r="A19" s="69"/>
      <c r="B19" s="38" t="s">
        <v>53</v>
      </c>
      <c r="C19" s="10">
        <v>25</v>
      </c>
      <c r="D19" s="10">
        <v>23</v>
      </c>
      <c r="E19" s="9">
        <v>24</v>
      </c>
      <c r="F19" s="60">
        <v>22</v>
      </c>
      <c r="G19" s="42">
        <v>0.91666666666666996</v>
      </c>
      <c r="H19" s="11">
        <v>0.92</v>
      </c>
      <c r="I19" s="12" t="str">
        <f t="shared" si="5"/>
        <v>75-98%</v>
      </c>
      <c r="J19" s="13">
        <f>Andmed_detailsem!$F$26</f>
        <v>0.88858695652173914</v>
      </c>
      <c r="K19" s="68">
        <f t="shared" si="1"/>
        <v>0.75033935653600259</v>
      </c>
      <c r="L19" s="68">
        <f t="shared" si="2"/>
        <v>0.97777954697794367</v>
      </c>
      <c r="M19" s="68">
        <f t="shared" si="3"/>
        <v>0.16966064346399745</v>
      </c>
      <c r="N19" s="68">
        <f t="shared" si="4"/>
        <v>5.777954697794363E-2</v>
      </c>
      <c r="O19" s="40"/>
    </row>
    <row r="20" spans="1:15" x14ac:dyDescent="0.25">
      <c r="A20" s="69"/>
      <c r="B20" s="38" t="s">
        <v>54</v>
      </c>
      <c r="C20" s="10">
        <v>73</v>
      </c>
      <c r="D20" s="10">
        <v>68</v>
      </c>
      <c r="E20" s="60">
        <v>73</v>
      </c>
      <c r="F20" s="60">
        <v>68</v>
      </c>
      <c r="G20" s="42">
        <v>0.93150684931507</v>
      </c>
      <c r="H20" s="11">
        <v>0.93150684931507</v>
      </c>
      <c r="I20" s="12" t="str">
        <f t="shared" si="5"/>
        <v>85-97%</v>
      </c>
      <c r="J20" s="13">
        <f>Andmed_detailsem!$F$26</f>
        <v>0.88858695652173914</v>
      </c>
      <c r="K20" s="68">
        <f t="shared" si="1"/>
        <v>0.84947916454351136</v>
      </c>
      <c r="L20" s="68">
        <f t="shared" si="2"/>
        <v>0.97039091304451952</v>
      </c>
      <c r="M20" s="68">
        <f t="shared" si="3"/>
        <v>8.202768477155864E-2</v>
      </c>
      <c r="N20" s="68">
        <f t="shared" si="4"/>
        <v>3.8884063729449525E-2</v>
      </c>
      <c r="O20" s="40"/>
    </row>
    <row r="21" spans="1:15" x14ac:dyDescent="0.25">
      <c r="A21" s="69"/>
      <c r="B21" s="38" t="s">
        <v>55</v>
      </c>
      <c r="C21" s="10">
        <v>11</v>
      </c>
      <c r="D21" s="10">
        <v>11</v>
      </c>
      <c r="E21" s="60">
        <v>9</v>
      </c>
      <c r="F21" s="60">
        <v>9</v>
      </c>
      <c r="G21" s="42">
        <v>1</v>
      </c>
      <c r="H21" s="11">
        <v>1</v>
      </c>
      <c r="I21" s="12" t="str">
        <f t="shared" si="5"/>
        <v>74-100%</v>
      </c>
      <c r="J21" s="13">
        <f>Andmed_detailsem!$F$26</f>
        <v>0.88858695652173914</v>
      </c>
      <c r="K21" s="68">
        <f t="shared" si="1"/>
        <v>0.74116781302088353</v>
      </c>
      <c r="L21" s="68">
        <f t="shared" si="2"/>
        <v>0.99999999999326206</v>
      </c>
      <c r="M21" s="68">
        <f t="shared" si="3"/>
        <v>0.25883218697911647</v>
      </c>
      <c r="N21" s="68">
        <f t="shared" si="4"/>
        <v>-6.737943536450075E-12</v>
      </c>
      <c r="O21" s="40"/>
    </row>
    <row r="22" spans="1:15" x14ac:dyDescent="0.25">
      <c r="A22" s="69"/>
      <c r="B22" s="38" t="s">
        <v>56</v>
      </c>
      <c r="C22" s="10">
        <v>71</v>
      </c>
      <c r="D22" s="10">
        <v>60</v>
      </c>
      <c r="E22" s="60">
        <v>70</v>
      </c>
      <c r="F22" s="60">
        <v>60</v>
      </c>
      <c r="G22" s="42">
        <v>0.85714285714285998</v>
      </c>
      <c r="H22" s="11">
        <v>0.84507042253521003</v>
      </c>
      <c r="I22" s="12" t="str">
        <f t="shared" si="5"/>
        <v>74-91%</v>
      </c>
      <c r="J22" s="13">
        <f>Andmed_detailsem!$F$26</f>
        <v>0.88858695652173914</v>
      </c>
      <c r="K22" s="68">
        <f t="shared" si="1"/>
        <v>0.74349060874771944</v>
      </c>
      <c r="L22" s="68">
        <f t="shared" si="2"/>
        <v>0.91122685665105807</v>
      </c>
      <c r="M22" s="68">
        <f t="shared" si="3"/>
        <v>0.10157981378749059</v>
      </c>
      <c r="N22" s="68">
        <f t="shared" si="4"/>
        <v>6.615643411584804E-2</v>
      </c>
      <c r="O22" s="40"/>
    </row>
    <row r="23" spans="1:15" x14ac:dyDescent="0.25">
      <c r="A23" s="69"/>
      <c r="B23" s="38" t="s">
        <v>57</v>
      </c>
      <c r="C23" s="10">
        <v>1</v>
      </c>
      <c r="D23" s="10">
        <v>1</v>
      </c>
      <c r="E23" s="60">
        <v>1</v>
      </c>
      <c r="F23" s="60">
        <v>1</v>
      </c>
      <c r="G23" s="42">
        <v>1</v>
      </c>
      <c r="H23" s="11">
        <v>1</v>
      </c>
      <c r="I23" s="12" t="str">
        <f t="shared" si="5"/>
        <v>21-100%</v>
      </c>
      <c r="J23" s="13">
        <f>Andmed_detailsem!$F$26</f>
        <v>0.88858695652173914</v>
      </c>
      <c r="K23" s="68">
        <f t="shared" si="1"/>
        <v>0.206549980734443</v>
      </c>
      <c r="L23" s="68">
        <f t="shared" si="2"/>
        <v>0.99999999997934497</v>
      </c>
      <c r="M23" s="68">
        <f t="shared" si="3"/>
        <v>0.79345001926555703</v>
      </c>
      <c r="N23" s="68">
        <f t="shared" si="4"/>
        <v>-2.0655033239336262E-11</v>
      </c>
      <c r="O23" s="40"/>
    </row>
    <row r="24" spans="1:15" x14ac:dyDescent="0.25">
      <c r="A24" s="69"/>
      <c r="B24" s="38" t="s">
        <v>58</v>
      </c>
      <c r="C24" s="10">
        <v>15</v>
      </c>
      <c r="D24" s="10">
        <v>14</v>
      </c>
      <c r="E24" s="60">
        <v>15</v>
      </c>
      <c r="F24" s="60">
        <v>14</v>
      </c>
      <c r="G24" s="42">
        <v>0.93333333333333002</v>
      </c>
      <c r="H24" s="11">
        <v>0.93333333333333002</v>
      </c>
      <c r="I24" s="12" t="str">
        <f t="shared" si="5"/>
        <v>70-99%</v>
      </c>
      <c r="J24" s="13">
        <f>Andmed_detailsem!$F$26</f>
        <v>0.88858695652173914</v>
      </c>
      <c r="K24" s="68">
        <f t="shared" si="1"/>
        <v>0.70183530717336762</v>
      </c>
      <c r="L24" s="68">
        <f t="shared" si="2"/>
        <v>0.98813307054729782</v>
      </c>
      <c r="M24" s="68">
        <f t="shared" si="3"/>
        <v>0.2314980261599624</v>
      </c>
      <c r="N24" s="68">
        <f t="shared" si="4"/>
        <v>5.4799737213967803E-2</v>
      </c>
      <c r="O24" s="40"/>
    </row>
    <row r="25" spans="1:15" x14ac:dyDescent="0.25">
      <c r="A25" s="69"/>
      <c r="B25" s="38" t="s">
        <v>59</v>
      </c>
      <c r="C25" s="10">
        <v>45</v>
      </c>
      <c r="D25" s="10">
        <v>35</v>
      </c>
      <c r="E25" s="60">
        <v>45</v>
      </c>
      <c r="F25" s="60">
        <v>35</v>
      </c>
      <c r="G25" s="42">
        <v>0.77777777777778001</v>
      </c>
      <c r="H25" s="11">
        <v>0.77777777777778001</v>
      </c>
      <c r="I25" s="12" t="str">
        <f t="shared" si="5"/>
        <v>64-87%</v>
      </c>
      <c r="J25" s="13">
        <f>Andmed_detailsem!$F$26</f>
        <v>0.88858695652173914</v>
      </c>
      <c r="K25" s="68">
        <f t="shared" si="1"/>
        <v>0.63730738982120172</v>
      </c>
      <c r="L25" s="68">
        <f t="shared" si="2"/>
        <v>0.87455299678949272</v>
      </c>
      <c r="M25" s="68">
        <f t="shared" si="3"/>
        <v>0.14047038795657829</v>
      </c>
      <c r="N25" s="68">
        <f t="shared" si="4"/>
        <v>9.677521901171271E-2</v>
      </c>
      <c r="O25" s="40"/>
    </row>
    <row r="26" spans="1:15" x14ac:dyDescent="0.25">
      <c r="A26" s="69"/>
      <c r="B26" s="34" t="s">
        <v>104</v>
      </c>
      <c r="C26" s="15">
        <v>397</v>
      </c>
      <c r="D26" s="15">
        <v>349</v>
      </c>
      <c r="E26" s="15">
        <v>393</v>
      </c>
      <c r="F26" s="15">
        <v>346</v>
      </c>
      <c r="G26" s="16">
        <v>0.88040712468193383</v>
      </c>
      <c r="H26" s="16">
        <v>0.87909319899244331</v>
      </c>
      <c r="I26" s="17" t="str">
        <f t="shared" si="5"/>
        <v>84-91%</v>
      </c>
      <c r="J26" s="13">
        <f>Andmed_detailsem!$F$26</f>
        <v>0.88858695652173914</v>
      </c>
      <c r="K26" s="68">
        <f t="shared" si="1"/>
        <v>0.84333841537790633</v>
      </c>
      <c r="L26" s="68">
        <f t="shared" si="2"/>
        <v>0.90758194254604752</v>
      </c>
      <c r="M26" s="68">
        <f t="shared" si="3"/>
        <v>3.5754783614536989E-2</v>
      </c>
      <c r="N26" s="68">
        <f t="shared" si="4"/>
        <v>2.8488743553604201E-2</v>
      </c>
      <c r="O26" s="40"/>
    </row>
    <row r="27" spans="1:15" x14ac:dyDescent="0.25">
      <c r="A27" s="44" t="s">
        <v>67</v>
      </c>
      <c r="B27" s="38" t="s">
        <v>68</v>
      </c>
      <c r="C27" s="46">
        <v>0</v>
      </c>
      <c r="D27" s="46">
        <v>0</v>
      </c>
      <c r="E27" s="46">
        <v>0</v>
      </c>
      <c r="F27" s="46">
        <v>0</v>
      </c>
      <c r="G27" s="46">
        <v>0</v>
      </c>
      <c r="H27" s="64" t="s">
        <v>69</v>
      </c>
      <c r="I27" s="64" t="s">
        <v>69</v>
      </c>
      <c r="J27" s="13">
        <f>Andmed_detailsem!$F$26</f>
        <v>0.88858695652173914</v>
      </c>
      <c r="K27" s="68"/>
      <c r="L27" s="68"/>
      <c r="M27" s="68"/>
      <c r="N27" s="68"/>
      <c r="O27" s="40"/>
    </row>
    <row r="28" spans="1:15" x14ac:dyDescent="0.25">
      <c r="A28" s="14" t="s">
        <v>28</v>
      </c>
      <c r="B28" s="14" t="s">
        <v>29</v>
      </c>
      <c r="C28" s="15">
        <v>1840</v>
      </c>
      <c r="D28" s="15">
        <v>1635</v>
      </c>
      <c r="E28" s="15">
        <v>1828</v>
      </c>
      <c r="F28" s="15">
        <v>1626</v>
      </c>
      <c r="G28" s="43">
        <v>0.88949671772428884</v>
      </c>
      <c r="H28" s="43">
        <v>0.88858695652173914</v>
      </c>
      <c r="I28" s="17" t="str">
        <f>ROUND(K28*100,0)&amp;-ROUND(L28*100,0)&amp;"%"</f>
        <v>87-90%</v>
      </c>
      <c r="J28" s="66"/>
      <c r="K28" s="68">
        <f>(((2*C28*(D28/C28))+3.841443202-(1.95996*SQRT(3.841443202+(4*C28*(D28/C28)*(1-(D28/C28))))))/(2*(C28+3.841443202)))</f>
        <v>0.87339295833614106</v>
      </c>
      <c r="L28" s="68">
        <f>(((2*C28*(D28/C28))+3.841443202+(1.95996*SQRT(3.841443202+(4*C28*(D28/C28)*(1-(D28/C28))))))/(2*(C28+3.841443202)))</f>
        <v>0.90216179734646995</v>
      </c>
      <c r="M28" s="68">
        <f>Andmed_detailsem!F26-K28</f>
        <v>1.5193998185598079E-2</v>
      </c>
      <c r="N28" s="68">
        <f>L28-Andmed_detailsem!F26</f>
        <v>1.3574840824730816E-2</v>
      </c>
    </row>
    <row r="29" spans="1:15" x14ac:dyDescent="0.25">
      <c r="A29" s="57" t="s">
        <v>36</v>
      </c>
      <c r="B29" s="18"/>
      <c r="C29" s="19"/>
      <c r="D29" s="19"/>
      <c r="E29" s="20"/>
      <c r="H29" s="19"/>
    </row>
    <row r="30" spans="1:15" x14ac:dyDescent="0.25">
      <c r="A30" t="s">
        <v>89</v>
      </c>
      <c r="C30" s="21"/>
      <c r="D30" s="21"/>
      <c r="E30" s="21"/>
      <c r="F30" s="21"/>
    </row>
    <row r="31" spans="1:15" x14ac:dyDescent="0.25">
      <c r="A31" t="s">
        <v>98</v>
      </c>
      <c r="C31" s="21"/>
      <c r="D31" s="21"/>
      <c r="E31" s="21"/>
      <c r="F31" s="21"/>
    </row>
    <row r="32" spans="1:15" x14ac:dyDescent="0.25">
      <c r="C32" s="21"/>
      <c r="D32" s="21"/>
      <c r="E32" s="21"/>
      <c r="F32" s="21"/>
    </row>
    <row r="33" spans="1:11" x14ac:dyDescent="0.25">
      <c r="C33" s="78" t="s">
        <v>65</v>
      </c>
      <c r="D33" s="79"/>
      <c r="E33" s="80"/>
      <c r="F33" s="78" t="s">
        <v>90</v>
      </c>
      <c r="G33" s="79"/>
      <c r="H33" s="80"/>
      <c r="I33" s="70" t="s">
        <v>66</v>
      </c>
      <c r="J33" s="70"/>
      <c r="K33" s="70"/>
    </row>
    <row r="34" spans="1:11" ht="90" x14ac:dyDescent="0.25">
      <c r="A34" s="58" t="s">
        <v>37</v>
      </c>
      <c r="B34" s="58" t="s">
        <v>38</v>
      </c>
      <c r="C34" s="6" t="s">
        <v>91</v>
      </c>
      <c r="D34" s="48" t="s">
        <v>94</v>
      </c>
      <c r="E34" s="48" t="s">
        <v>95</v>
      </c>
      <c r="F34" s="6" t="s">
        <v>91</v>
      </c>
      <c r="G34" s="48" t="s">
        <v>94</v>
      </c>
      <c r="H34" s="48" t="s">
        <v>95</v>
      </c>
      <c r="I34" s="6" t="s">
        <v>91</v>
      </c>
      <c r="J34" s="49" t="s">
        <v>94</v>
      </c>
      <c r="K34" s="49" t="s">
        <v>95</v>
      </c>
    </row>
    <row r="35" spans="1:11" x14ac:dyDescent="0.25">
      <c r="A35" s="71" t="s">
        <v>39</v>
      </c>
      <c r="B35" s="59" t="s">
        <v>42</v>
      </c>
      <c r="C35" s="10">
        <v>1</v>
      </c>
      <c r="D35" s="10">
        <v>1</v>
      </c>
      <c r="E35" s="11">
        <v>1</v>
      </c>
      <c r="F35" s="10">
        <v>39</v>
      </c>
      <c r="G35" s="10">
        <v>39</v>
      </c>
      <c r="H35" s="11">
        <v>1</v>
      </c>
      <c r="I35" s="10">
        <v>335</v>
      </c>
      <c r="J35" s="10">
        <v>321</v>
      </c>
      <c r="K35" s="11">
        <v>0.95820895522388005</v>
      </c>
    </row>
    <row r="36" spans="1:11" x14ac:dyDescent="0.25">
      <c r="A36" s="71"/>
      <c r="B36" s="60" t="s">
        <v>43</v>
      </c>
      <c r="C36" s="10">
        <v>180</v>
      </c>
      <c r="D36" s="10">
        <v>126</v>
      </c>
      <c r="E36" s="11">
        <v>0.7</v>
      </c>
      <c r="F36" s="10">
        <v>14</v>
      </c>
      <c r="G36" s="10">
        <v>10</v>
      </c>
      <c r="H36" s="11">
        <v>0.71428571428570997</v>
      </c>
      <c r="I36" s="60">
        <v>0</v>
      </c>
      <c r="J36" s="60">
        <v>0</v>
      </c>
      <c r="K36" s="61" t="s">
        <v>69</v>
      </c>
    </row>
    <row r="37" spans="1:11" x14ac:dyDescent="0.25">
      <c r="A37" s="71"/>
      <c r="B37" s="60" t="s">
        <v>44</v>
      </c>
      <c r="C37" s="10">
        <v>57</v>
      </c>
      <c r="D37" s="10">
        <v>45</v>
      </c>
      <c r="E37" s="11">
        <v>0.78947368421052999</v>
      </c>
      <c r="F37" s="10">
        <v>16</v>
      </c>
      <c r="G37" s="10">
        <v>13</v>
      </c>
      <c r="H37" s="11">
        <v>0.8125</v>
      </c>
      <c r="I37" s="10">
        <v>217</v>
      </c>
      <c r="J37" s="10">
        <v>191</v>
      </c>
      <c r="K37" s="11">
        <v>0.88018433179723998</v>
      </c>
    </row>
    <row r="38" spans="1:11" x14ac:dyDescent="0.25">
      <c r="A38" s="71"/>
      <c r="B38" s="34" t="s">
        <v>10</v>
      </c>
      <c r="C38" s="15">
        <v>238</v>
      </c>
      <c r="D38" s="15">
        <v>172</v>
      </c>
      <c r="E38" s="16">
        <v>0.72268907563024998</v>
      </c>
      <c r="F38" s="15">
        <v>69</v>
      </c>
      <c r="G38" s="15">
        <v>62</v>
      </c>
      <c r="H38" s="16">
        <v>0.89855072463768004</v>
      </c>
      <c r="I38" s="15">
        <v>552</v>
      </c>
      <c r="J38" s="15">
        <v>512</v>
      </c>
      <c r="K38" s="16">
        <v>0.92753623188405998</v>
      </c>
    </row>
    <row r="39" spans="1:11" x14ac:dyDescent="0.25">
      <c r="A39" s="71" t="s">
        <v>40</v>
      </c>
      <c r="B39" s="60" t="s">
        <v>45</v>
      </c>
      <c r="C39" s="10">
        <v>0</v>
      </c>
      <c r="D39" s="10">
        <v>0</v>
      </c>
      <c r="E39" s="64" t="s">
        <v>69</v>
      </c>
      <c r="F39" s="10">
        <v>13</v>
      </c>
      <c r="G39" s="10">
        <v>12</v>
      </c>
      <c r="H39" s="11">
        <v>0.92307692307692002</v>
      </c>
      <c r="I39" s="10">
        <v>223</v>
      </c>
      <c r="J39" s="10">
        <v>212</v>
      </c>
      <c r="K39" s="11">
        <v>0.95067264573990995</v>
      </c>
    </row>
    <row r="40" spans="1:11" x14ac:dyDescent="0.25">
      <c r="A40" s="71"/>
      <c r="B40" s="60" t="s">
        <v>46</v>
      </c>
      <c r="C40" s="10">
        <v>17</v>
      </c>
      <c r="D40" s="10">
        <v>14</v>
      </c>
      <c r="E40" s="11">
        <v>0.82352941176470995</v>
      </c>
      <c r="F40" s="10">
        <v>14</v>
      </c>
      <c r="G40" s="10">
        <v>13</v>
      </c>
      <c r="H40" s="11">
        <v>0.92857142857143005</v>
      </c>
      <c r="I40" s="10">
        <v>82</v>
      </c>
      <c r="J40" s="10">
        <v>73</v>
      </c>
      <c r="K40" s="11">
        <v>0.89024390243901996</v>
      </c>
    </row>
    <row r="41" spans="1:11" x14ac:dyDescent="0.25">
      <c r="A41" s="71"/>
      <c r="B41" s="60" t="s">
        <v>47</v>
      </c>
      <c r="C41" s="10">
        <v>0</v>
      </c>
      <c r="D41" s="10">
        <v>0</v>
      </c>
      <c r="E41" s="64" t="s">
        <v>69</v>
      </c>
      <c r="F41" s="10">
        <v>4</v>
      </c>
      <c r="G41" s="10">
        <v>4</v>
      </c>
      <c r="H41" s="11">
        <v>1</v>
      </c>
      <c r="I41" s="10">
        <v>97</v>
      </c>
      <c r="J41" s="10">
        <v>88</v>
      </c>
      <c r="K41" s="11">
        <v>0.90721649484536004</v>
      </c>
    </row>
    <row r="42" spans="1:11" x14ac:dyDescent="0.25">
      <c r="A42" s="71"/>
      <c r="B42" s="60" t="s">
        <v>48</v>
      </c>
      <c r="C42" s="10">
        <v>35</v>
      </c>
      <c r="D42" s="10">
        <v>33</v>
      </c>
      <c r="E42" s="11">
        <v>0.94285714285713995</v>
      </c>
      <c r="F42" s="10">
        <v>16</v>
      </c>
      <c r="G42" s="10">
        <v>16</v>
      </c>
      <c r="H42" s="11">
        <v>1</v>
      </c>
      <c r="I42" s="10">
        <v>83</v>
      </c>
      <c r="J42" s="10">
        <v>75</v>
      </c>
      <c r="K42" s="11">
        <v>0.90361445783132999</v>
      </c>
    </row>
    <row r="43" spans="1:11" x14ac:dyDescent="0.25">
      <c r="A43" s="71"/>
      <c r="B43" s="34" t="s">
        <v>15</v>
      </c>
      <c r="C43" s="15">
        <v>52</v>
      </c>
      <c r="D43" s="15">
        <v>47</v>
      </c>
      <c r="E43" s="16">
        <v>0.90384615384614997</v>
      </c>
      <c r="F43" s="15">
        <v>47</v>
      </c>
      <c r="G43" s="15">
        <v>45</v>
      </c>
      <c r="H43" s="16">
        <v>0.95744680851064001</v>
      </c>
      <c r="I43" s="15">
        <v>485</v>
      </c>
      <c r="J43" s="15">
        <v>448</v>
      </c>
      <c r="K43" s="16">
        <v>0.92371134020618995</v>
      </c>
    </row>
    <row r="44" spans="1:11" x14ac:dyDescent="0.25">
      <c r="A44" s="72" t="s">
        <v>41</v>
      </c>
      <c r="B44" s="60" t="s">
        <v>49</v>
      </c>
      <c r="C44" s="10">
        <v>0</v>
      </c>
      <c r="D44" s="10">
        <v>0</v>
      </c>
      <c r="E44" s="64" t="s">
        <v>69</v>
      </c>
      <c r="F44" s="10">
        <v>0</v>
      </c>
      <c r="G44" s="10">
        <v>0</v>
      </c>
      <c r="H44" s="61" t="s">
        <v>69</v>
      </c>
      <c r="I44" s="10">
        <v>10</v>
      </c>
      <c r="J44" s="10">
        <v>9</v>
      </c>
      <c r="K44" s="11">
        <v>0.9</v>
      </c>
    </row>
    <row r="45" spans="1:11" x14ac:dyDescent="0.25">
      <c r="A45" s="73"/>
      <c r="B45" s="60" t="s">
        <v>50</v>
      </c>
      <c r="C45" s="10">
        <v>2</v>
      </c>
      <c r="D45" s="10">
        <v>2</v>
      </c>
      <c r="E45" s="11">
        <v>1</v>
      </c>
      <c r="F45" s="10">
        <v>4</v>
      </c>
      <c r="G45" s="10">
        <v>4</v>
      </c>
      <c r="H45" s="11">
        <v>1</v>
      </c>
      <c r="I45" s="10">
        <v>22</v>
      </c>
      <c r="J45" s="10">
        <v>18</v>
      </c>
      <c r="K45" s="11">
        <v>0.81818181818182001</v>
      </c>
    </row>
    <row r="46" spans="1:11" x14ac:dyDescent="0.25">
      <c r="A46" s="73"/>
      <c r="B46" s="60" t="s">
        <v>51</v>
      </c>
      <c r="C46" s="10">
        <v>10</v>
      </c>
      <c r="D46" s="10">
        <v>10</v>
      </c>
      <c r="E46" s="11">
        <v>1</v>
      </c>
      <c r="F46" s="10">
        <v>6</v>
      </c>
      <c r="G46" s="10">
        <v>6</v>
      </c>
      <c r="H46" s="11">
        <v>1</v>
      </c>
      <c r="I46" s="10">
        <v>42</v>
      </c>
      <c r="J46" s="10">
        <v>36</v>
      </c>
      <c r="K46" s="11">
        <v>0.85714285714285998</v>
      </c>
    </row>
    <row r="47" spans="1:11" x14ac:dyDescent="0.25">
      <c r="A47" s="73"/>
      <c r="B47" s="60" t="s">
        <v>52</v>
      </c>
      <c r="C47" s="10">
        <v>8</v>
      </c>
      <c r="D47" s="10">
        <v>8</v>
      </c>
      <c r="E47" s="11">
        <v>1</v>
      </c>
      <c r="F47" s="10">
        <v>6</v>
      </c>
      <c r="G47" s="10">
        <v>6</v>
      </c>
      <c r="H47" s="11">
        <v>1</v>
      </c>
      <c r="I47" s="10">
        <v>46</v>
      </c>
      <c r="J47" s="10">
        <v>38</v>
      </c>
      <c r="K47" s="11">
        <v>0.82608695652174002</v>
      </c>
    </row>
    <row r="48" spans="1:11" x14ac:dyDescent="0.25">
      <c r="A48" s="73"/>
      <c r="B48" s="60" t="s">
        <v>53</v>
      </c>
      <c r="C48" s="10">
        <v>4</v>
      </c>
      <c r="D48" s="10">
        <v>3</v>
      </c>
      <c r="E48" s="11">
        <v>0.75</v>
      </c>
      <c r="F48" s="10">
        <v>2</v>
      </c>
      <c r="G48" s="10">
        <v>2</v>
      </c>
      <c r="H48" s="11">
        <v>1</v>
      </c>
      <c r="I48" s="10">
        <v>19</v>
      </c>
      <c r="J48" s="10">
        <v>18</v>
      </c>
      <c r="K48" s="11">
        <v>0.94736842105262997</v>
      </c>
    </row>
    <row r="49" spans="1:11" x14ac:dyDescent="0.25">
      <c r="A49" s="73"/>
      <c r="B49" s="60" t="s">
        <v>54</v>
      </c>
      <c r="C49" s="10">
        <v>14</v>
      </c>
      <c r="D49" s="10">
        <v>13</v>
      </c>
      <c r="E49" s="11">
        <v>0.92857142857143005</v>
      </c>
      <c r="F49" s="10">
        <v>10</v>
      </c>
      <c r="G49" s="10">
        <v>10</v>
      </c>
      <c r="H49" s="11">
        <v>1</v>
      </c>
      <c r="I49" s="10">
        <v>49</v>
      </c>
      <c r="J49" s="10">
        <v>45</v>
      </c>
      <c r="K49" s="11">
        <v>0.91836734693877997</v>
      </c>
    </row>
    <row r="50" spans="1:11" x14ac:dyDescent="0.25">
      <c r="A50" s="73"/>
      <c r="B50" s="60" t="s">
        <v>55</v>
      </c>
      <c r="C50" s="10">
        <v>1</v>
      </c>
      <c r="D50" s="10">
        <v>1</v>
      </c>
      <c r="E50" s="11">
        <v>1</v>
      </c>
      <c r="F50" s="10">
        <v>0</v>
      </c>
      <c r="G50" s="10">
        <v>0</v>
      </c>
      <c r="H50" s="64" t="s">
        <v>69</v>
      </c>
      <c r="I50" s="10">
        <v>10</v>
      </c>
      <c r="J50" s="10">
        <v>10</v>
      </c>
      <c r="K50" s="11">
        <v>1</v>
      </c>
    </row>
    <row r="51" spans="1:11" x14ac:dyDescent="0.25">
      <c r="A51" s="73"/>
      <c r="B51" s="60" t="s">
        <v>56</v>
      </c>
      <c r="C51" s="10">
        <v>7</v>
      </c>
      <c r="D51" s="10">
        <v>7</v>
      </c>
      <c r="E51" s="11">
        <v>1</v>
      </c>
      <c r="F51" s="10">
        <v>5</v>
      </c>
      <c r="G51" s="10">
        <v>5</v>
      </c>
      <c r="H51" s="11">
        <v>1</v>
      </c>
      <c r="I51" s="10">
        <v>59</v>
      </c>
      <c r="J51" s="10">
        <v>48</v>
      </c>
      <c r="K51" s="11">
        <v>0.81355932203390002</v>
      </c>
    </row>
    <row r="52" spans="1:11" x14ac:dyDescent="0.25">
      <c r="A52" s="73"/>
      <c r="B52" s="60" t="s">
        <v>57</v>
      </c>
      <c r="C52" s="10">
        <v>0</v>
      </c>
      <c r="D52" s="10">
        <v>0</v>
      </c>
      <c r="E52" s="64" t="s">
        <v>69</v>
      </c>
      <c r="F52" s="10">
        <v>0</v>
      </c>
      <c r="G52" s="10">
        <v>0</v>
      </c>
      <c r="H52" s="64" t="s">
        <v>87</v>
      </c>
      <c r="I52" s="10">
        <v>1</v>
      </c>
      <c r="J52" s="10">
        <v>1</v>
      </c>
      <c r="K52" s="11">
        <v>1</v>
      </c>
    </row>
    <row r="53" spans="1:11" x14ac:dyDescent="0.25">
      <c r="A53" s="73"/>
      <c r="B53" s="60" t="s">
        <v>58</v>
      </c>
      <c r="C53" s="10">
        <v>2</v>
      </c>
      <c r="D53" s="10">
        <v>2</v>
      </c>
      <c r="E53" s="11">
        <v>1</v>
      </c>
      <c r="F53" s="60">
        <v>1</v>
      </c>
      <c r="G53" s="60">
        <v>1</v>
      </c>
      <c r="H53" s="64">
        <v>1</v>
      </c>
      <c r="I53" s="10">
        <v>12</v>
      </c>
      <c r="J53" s="10">
        <v>11</v>
      </c>
      <c r="K53" s="11">
        <v>0.91666666666666996</v>
      </c>
    </row>
    <row r="54" spans="1:11" x14ac:dyDescent="0.25">
      <c r="A54" s="73"/>
      <c r="B54" s="60" t="s">
        <v>59</v>
      </c>
      <c r="C54" s="10">
        <v>8</v>
      </c>
      <c r="D54" s="10">
        <v>8</v>
      </c>
      <c r="E54" s="11">
        <v>1</v>
      </c>
      <c r="F54" s="10">
        <v>4</v>
      </c>
      <c r="G54" s="10">
        <v>3</v>
      </c>
      <c r="H54" s="11">
        <v>0.75</v>
      </c>
      <c r="I54" s="10">
        <v>33</v>
      </c>
      <c r="J54" s="10">
        <v>24</v>
      </c>
      <c r="K54" s="11">
        <v>0.72727272727272996</v>
      </c>
    </row>
    <row r="55" spans="1:11" x14ac:dyDescent="0.25">
      <c r="A55" s="74"/>
      <c r="B55" s="34" t="s">
        <v>27</v>
      </c>
      <c r="C55" s="15">
        <v>56</v>
      </c>
      <c r="D55" s="15">
        <v>54</v>
      </c>
      <c r="E55" s="16">
        <v>0.9642857142857143</v>
      </c>
      <c r="F55" s="15">
        <v>38</v>
      </c>
      <c r="G55" s="15">
        <v>37</v>
      </c>
      <c r="H55" s="16">
        <v>0.97368421052631582</v>
      </c>
      <c r="I55" s="15">
        <v>303</v>
      </c>
      <c r="J55" s="15">
        <v>258</v>
      </c>
      <c r="K55" s="16">
        <v>0.85148514851485146</v>
      </c>
    </row>
    <row r="56" spans="1:11" x14ac:dyDescent="0.25">
      <c r="A56" s="34" t="s">
        <v>28</v>
      </c>
      <c r="B56" s="34" t="s">
        <v>29</v>
      </c>
      <c r="C56" s="15">
        <v>346</v>
      </c>
      <c r="D56" s="15">
        <v>273</v>
      </c>
      <c r="E56" s="16">
        <v>0.78901734104046239</v>
      </c>
      <c r="F56" s="15">
        <v>154</v>
      </c>
      <c r="G56" s="15">
        <v>144</v>
      </c>
      <c r="H56" s="16">
        <v>0.93506493506493504</v>
      </c>
      <c r="I56" s="15">
        <v>1340</v>
      </c>
      <c r="J56" s="15">
        <v>1218</v>
      </c>
      <c r="K56" s="16">
        <v>0.90895522388059702</v>
      </c>
    </row>
    <row r="57" spans="1:11" x14ac:dyDescent="0.25">
      <c r="C57" s="21"/>
      <c r="D57" s="21"/>
      <c r="E57" s="21"/>
      <c r="F57" s="21"/>
      <c r="H57" s="32"/>
      <c r="K57" s="32"/>
    </row>
    <row r="59" spans="1:11" x14ac:dyDescent="0.25">
      <c r="C59" s="70" t="s">
        <v>61</v>
      </c>
      <c r="D59" s="70"/>
      <c r="E59" s="70"/>
      <c r="F59" s="70" t="s">
        <v>78</v>
      </c>
      <c r="G59" s="70"/>
      <c r="H59" s="70"/>
      <c r="I59" s="70" t="s">
        <v>77</v>
      </c>
      <c r="J59" s="70"/>
      <c r="K59" s="70"/>
    </row>
    <row r="60" spans="1:11" ht="60" x14ac:dyDescent="0.25">
      <c r="A60" t="s">
        <v>62</v>
      </c>
      <c r="B60" s="45" t="s">
        <v>70</v>
      </c>
      <c r="C60" s="47" t="s">
        <v>71</v>
      </c>
      <c r="D60" s="47" t="s">
        <v>72</v>
      </c>
      <c r="E60" s="47" t="s">
        <v>73</v>
      </c>
      <c r="F60" s="47" t="s">
        <v>71</v>
      </c>
      <c r="G60" s="47" t="s">
        <v>72</v>
      </c>
      <c r="H60" s="47" t="s">
        <v>73</v>
      </c>
      <c r="I60" s="47" t="s">
        <v>71</v>
      </c>
      <c r="J60" s="47" t="s">
        <v>72</v>
      </c>
      <c r="K60" s="47" t="s">
        <v>73</v>
      </c>
    </row>
    <row r="61" spans="1:11" x14ac:dyDescent="0.25">
      <c r="A61" s="45" t="s">
        <v>37</v>
      </c>
      <c r="B61" s="45" t="s">
        <v>38</v>
      </c>
      <c r="C61" s="47" t="s">
        <v>74</v>
      </c>
      <c r="D61" s="47" t="s">
        <v>75</v>
      </c>
      <c r="E61" s="47" t="s">
        <v>76</v>
      </c>
      <c r="F61" s="47" t="s">
        <v>74</v>
      </c>
      <c r="G61" s="47" t="s">
        <v>75</v>
      </c>
      <c r="H61" s="47" t="s">
        <v>76</v>
      </c>
      <c r="I61" s="47" t="s">
        <v>74</v>
      </c>
      <c r="J61" s="47" t="s">
        <v>75</v>
      </c>
      <c r="K61" s="47" t="s">
        <v>76</v>
      </c>
    </row>
    <row r="62" spans="1:11" x14ac:dyDescent="0.25">
      <c r="A62" s="69" t="s">
        <v>39</v>
      </c>
      <c r="B62" s="37" t="s">
        <v>42</v>
      </c>
      <c r="C62" s="10">
        <v>368</v>
      </c>
      <c r="D62" s="10">
        <v>4</v>
      </c>
      <c r="E62" s="10">
        <v>3</v>
      </c>
      <c r="F62" s="10">
        <v>356</v>
      </c>
      <c r="G62" s="10">
        <v>3</v>
      </c>
      <c r="H62" s="10">
        <v>2</v>
      </c>
      <c r="I62" s="11">
        <v>0.96739130434783005</v>
      </c>
      <c r="J62" s="11">
        <v>0.75</v>
      </c>
      <c r="K62" s="11">
        <v>0.66666666666666996</v>
      </c>
    </row>
    <row r="63" spans="1:11" x14ac:dyDescent="0.25">
      <c r="A63" s="69"/>
      <c r="B63" s="38" t="s">
        <v>43</v>
      </c>
      <c r="C63" s="10">
        <v>26</v>
      </c>
      <c r="D63" s="10">
        <v>24</v>
      </c>
      <c r="E63" s="10">
        <v>144</v>
      </c>
      <c r="F63" s="10">
        <v>19</v>
      </c>
      <c r="G63" s="10">
        <v>5</v>
      </c>
      <c r="H63" s="10">
        <v>112</v>
      </c>
      <c r="I63" s="11">
        <v>0.73076923076922995</v>
      </c>
      <c r="J63" s="11">
        <v>0.20833333333333001</v>
      </c>
      <c r="K63" s="11">
        <v>0.77777777777778001</v>
      </c>
    </row>
    <row r="64" spans="1:11" x14ac:dyDescent="0.25">
      <c r="A64" s="69"/>
      <c r="B64" s="38" t="s">
        <v>44</v>
      </c>
      <c r="C64" s="10">
        <v>281</v>
      </c>
      <c r="D64" s="10">
        <v>2</v>
      </c>
      <c r="E64" s="10">
        <v>7</v>
      </c>
      <c r="F64" s="10">
        <v>244</v>
      </c>
      <c r="G64" s="10">
        <v>0</v>
      </c>
      <c r="H64" s="10">
        <v>5</v>
      </c>
      <c r="I64" s="11">
        <v>0.86832740213522996</v>
      </c>
      <c r="J64" s="64" t="s">
        <v>87</v>
      </c>
      <c r="K64" s="11">
        <v>0.71428571428570997</v>
      </c>
    </row>
    <row r="65" spans="1:11" x14ac:dyDescent="0.25">
      <c r="A65" s="69"/>
      <c r="B65" s="34" t="s">
        <v>10</v>
      </c>
      <c r="C65" s="15">
        <v>675</v>
      </c>
      <c r="D65" s="15">
        <v>30</v>
      </c>
      <c r="E65" s="15">
        <v>154</v>
      </c>
      <c r="F65" s="15">
        <v>619</v>
      </c>
      <c r="G65" s="15">
        <v>8</v>
      </c>
      <c r="H65" s="15">
        <v>119</v>
      </c>
      <c r="I65" s="16">
        <v>0.91703703703703998</v>
      </c>
      <c r="J65" s="16">
        <v>0.26666666666666999</v>
      </c>
      <c r="K65" s="16">
        <v>0.77272727272727004</v>
      </c>
    </row>
    <row r="66" spans="1:11" x14ac:dyDescent="0.25">
      <c r="A66" s="69" t="s">
        <v>63</v>
      </c>
      <c r="B66" s="38" t="s">
        <v>45</v>
      </c>
      <c r="C66" s="10">
        <v>176</v>
      </c>
      <c r="D66" s="10">
        <v>4</v>
      </c>
      <c r="E66" s="10">
        <v>56</v>
      </c>
      <c r="F66" s="10">
        <v>170</v>
      </c>
      <c r="G66" s="10">
        <v>1</v>
      </c>
      <c r="H66" s="10">
        <v>53</v>
      </c>
      <c r="I66" s="11">
        <v>0.96590909090909005</v>
      </c>
      <c r="J66" s="11">
        <v>0.25</v>
      </c>
      <c r="K66" s="11">
        <v>0.94642857142856995</v>
      </c>
    </row>
    <row r="67" spans="1:11" x14ac:dyDescent="0.25">
      <c r="A67" s="69" t="s">
        <v>62</v>
      </c>
      <c r="B67" s="38" t="s">
        <v>46</v>
      </c>
      <c r="C67" s="10">
        <v>106</v>
      </c>
      <c r="D67" s="10">
        <v>3</v>
      </c>
      <c r="E67" s="10">
        <v>4</v>
      </c>
      <c r="F67" s="10">
        <v>99</v>
      </c>
      <c r="G67" s="10">
        <v>0</v>
      </c>
      <c r="H67" s="10">
        <v>1</v>
      </c>
      <c r="I67" s="11">
        <v>0.93396226415093997</v>
      </c>
      <c r="J67" s="64" t="s">
        <v>87</v>
      </c>
      <c r="K67" s="11">
        <v>0.25</v>
      </c>
    </row>
    <row r="68" spans="1:11" x14ac:dyDescent="0.25">
      <c r="A68" s="69" t="s">
        <v>62</v>
      </c>
      <c r="B68" s="38" t="s">
        <v>47</v>
      </c>
      <c r="C68" s="10">
        <v>74</v>
      </c>
      <c r="D68" s="10">
        <v>6</v>
      </c>
      <c r="E68" s="10">
        <v>21</v>
      </c>
      <c r="F68" s="10">
        <v>71</v>
      </c>
      <c r="G68" s="10">
        <v>3</v>
      </c>
      <c r="H68" s="10">
        <v>18</v>
      </c>
      <c r="I68" s="11">
        <v>0.95945945945945998</v>
      </c>
      <c r="J68" s="11">
        <v>0.5</v>
      </c>
      <c r="K68" s="11">
        <v>0.85714285714285998</v>
      </c>
    </row>
    <row r="69" spans="1:11" x14ac:dyDescent="0.25">
      <c r="A69" s="69" t="s">
        <v>62</v>
      </c>
      <c r="B69" s="38" t="s">
        <v>48</v>
      </c>
      <c r="C69" s="10">
        <v>57</v>
      </c>
      <c r="D69" s="10"/>
      <c r="E69" s="10">
        <v>77</v>
      </c>
      <c r="F69" s="10">
        <v>54</v>
      </c>
      <c r="G69" s="10"/>
      <c r="H69" s="10">
        <v>70</v>
      </c>
      <c r="I69" s="11">
        <v>0.94736842105262997</v>
      </c>
      <c r="J69" s="11"/>
      <c r="K69" s="11">
        <v>0.90909090909090995</v>
      </c>
    </row>
    <row r="70" spans="1:11" x14ac:dyDescent="0.25">
      <c r="A70" s="69" t="s">
        <v>62</v>
      </c>
      <c r="B70" s="34" t="s">
        <v>15</v>
      </c>
      <c r="C70" s="15">
        <v>413</v>
      </c>
      <c r="D70" s="15">
        <v>13</v>
      </c>
      <c r="E70" s="15">
        <v>158</v>
      </c>
      <c r="F70" s="15">
        <v>394</v>
      </c>
      <c r="G70" s="15">
        <v>4</v>
      </c>
      <c r="H70" s="15">
        <v>142</v>
      </c>
      <c r="I70" s="16">
        <v>0.95399515738498997</v>
      </c>
      <c r="J70" s="16">
        <v>0.30769230769230999</v>
      </c>
      <c r="K70" s="16">
        <v>0.89873417721519</v>
      </c>
    </row>
    <row r="71" spans="1:11" x14ac:dyDescent="0.25">
      <c r="A71" s="75" t="s">
        <v>64</v>
      </c>
      <c r="B71" s="38" t="s">
        <v>49</v>
      </c>
      <c r="C71" s="10"/>
      <c r="D71" s="10"/>
      <c r="E71" s="10">
        <v>10</v>
      </c>
      <c r="F71" s="10"/>
      <c r="G71" s="10"/>
      <c r="H71" s="10">
        <v>9</v>
      </c>
      <c r="I71" s="11"/>
      <c r="J71" s="11"/>
      <c r="K71" s="11">
        <v>0.9</v>
      </c>
    </row>
    <row r="72" spans="1:11" x14ac:dyDescent="0.25">
      <c r="A72" s="76"/>
      <c r="B72" s="38" t="s">
        <v>50</v>
      </c>
      <c r="C72" s="10"/>
      <c r="D72" s="10">
        <v>2</v>
      </c>
      <c r="E72" s="10">
        <v>26</v>
      </c>
      <c r="F72" s="10"/>
      <c r="G72" s="10">
        <v>1</v>
      </c>
      <c r="H72" s="10">
        <v>23</v>
      </c>
      <c r="I72" s="11"/>
      <c r="J72" s="11">
        <v>0.5</v>
      </c>
      <c r="K72" s="11">
        <v>0.88461538461538003</v>
      </c>
    </row>
    <row r="73" spans="1:11" x14ac:dyDescent="0.25">
      <c r="A73" s="76"/>
      <c r="B73" s="38" t="s">
        <v>51</v>
      </c>
      <c r="C73" s="10">
        <v>33</v>
      </c>
      <c r="D73" s="10">
        <v>2</v>
      </c>
      <c r="E73" s="10">
        <v>23</v>
      </c>
      <c r="F73" s="10">
        <v>29</v>
      </c>
      <c r="G73" s="10">
        <v>0</v>
      </c>
      <c r="H73" s="10">
        <v>23</v>
      </c>
      <c r="I73" s="11">
        <v>0.87878787878788001</v>
      </c>
      <c r="J73" s="64" t="s">
        <v>87</v>
      </c>
      <c r="K73" s="11">
        <v>1</v>
      </c>
    </row>
    <row r="74" spans="1:11" x14ac:dyDescent="0.25">
      <c r="A74" s="76"/>
      <c r="B74" s="38" t="s">
        <v>52</v>
      </c>
      <c r="C74" s="10">
        <v>54</v>
      </c>
      <c r="D74" s="10">
        <v>1</v>
      </c>
      <c r="E74" s="65">
        <v>5</v>
      </c>
      <c r="F74" s="10">
        <v>48</v>
      </c>
      <c r="G74" s="10">
        <v>0</v>
      </c>
      <c r="H74" s="10">
        <v>4</v>
      </c>
      <c r="I74" s="11">
        <v>0.88888888888888995</v>
      </c>
      <c r="J74" s="64" t="s">
        <v>87</v>
      </c>
      <c r="K74" s="11">
        <v>0.8</v>
      </c>
    </row>
    <row r="75" spans="1:11" x14ac:dyDescent="0.25">
      <c r="A75" s="76"/>
      <c r="B75" s="38" t="s">
        <v>53</v>
      </c>
      <c r="C75" s="10">
        <v>14</v>
      </c>
      <c r="D75" s="10">
        <v>8</v>
      </c>
      <c r="E75" s="10">
        <v>3</v>
      </c>
      <c r="F75" s="10">
        <v>13</v>
      </c>
      <c r="G75" s="10">
        <v>7</v>
      </c>
      <c r="H75" s="10">
        <v>3</v>
      </c>
      <c r="I75" s="11">
        <v>0.92857142857143005</v>
      </c>
      <c r="J75" s="11">
        <v>0.875</v>
      </c>
      <c r="K75" s="11">
        <v>1</v>
      </c>
    </row>
    <row r="76" spans="1:11" x14ac:dyDescent="0.25">
      <c r="A76" s="76"/>
      <c r="B76" s="38" t="s">
        <v>54</v>
      </c>
      <c r="C76" s="10">
        <v>37</v>
      </c>
      <c r="D76" s="10">
        <v>2</v>
      </c>
      <c r="E76" s="10">
        <v>34</v>
      </c>
      <c r="F76" s="10">
        <v>34</v>
      </c>
      <c r="G76" s="10">
        <v>2</v>
      </c>
      <c r="H76" s="10">
        <v>32</v>
      </c>
      <c r="I76" s="11">
        <v>0.91891891891891997</v>
      </c>
      <c r="J76" s="11">
        <v>1</v>
      </c>
      <c r="K76" s="11">
        <v>0.94117647058824006</v>
      </c>
    </row>
    <row r="77" spans="1:11" x14ac:dyDescent="0.25">
      <c r="A77" s="76"/>
      <c r="B77" s="38" t="s">
        <v>55</v>
      </c>
      <c r="C77" s="10"/>
      <c r="D77" s="10"/>
      <c r="E77" s="10">
        <v>11</v>
      </c>
      <c r="F77" s="10"/>
      <c r="G77" s="10"/>
      <c r="H77" s="10">
        <v>11</v>
      </c>
      <c r="I77" s="11"/>
      <c r="J77" s="11"/>
      <c r="K77" s="11">
        <v>1</v>
      </c>
    </row>
    <row r="78" spans="1:11" x14ac:dyDescent="0.25">
      <c r="A78" s="76"/>
      <c r="B78" s="38" t="s">
        <v>56</v>
      </c>
      <c r="C78" s="10">
        <v>14</v>
      </c>
      <c r="D78" s="10">
        <v>1</v>
      </c>
      <c r="E78" s="10">
        <v>56</v>
      </c>
      <c r="F78" s="10">
        <v>11</v>
      </c>
      <c r="G78" s="10">
        <v>0</v>
      </c>
      <c r="H78" s="10">
        <v>49</v>
      </c>
      <c r="I78" s="11">
        <v>0.78571428571429003</v>
      </c>
      <c r="J78" s="64" t="s">
        <v>87</v>
      </c>
      <c r="K78" s="11">
        <v>0.875</v>
      </c>
    </row>
    <row r="79" spans="1:11" x14ac:dyDescent="0.25">
      <c r="A79" s="76"/>
      <c r="B79" s="38" t="s">
        <v>57</v>
      </c>
      <c r="C79" s="10"/>
      <c r="D79" s="10"/>
      <c r="E79" s="10">
        <v>1</v>
      </c>
      <c r="F79" s="10"/>
      <c r="G79" s="10"/>
      <c r="H79" s="10">
        <v>1</v>
      </c>
      <c r="I79" s="11"/>
      <c r="J79" s="11"/>
      <c r="K79" s="11">
        <v>1</v>
      </c>
    </row>
    <row r="80" spans="1:11" x14ac:dyDescent="0.25">
      <c r="A80" s="76"/>
      <c r="B80" s="38" t="s">
        <v>58</v>
      </c>
      <c r="C80" s="10">
        <v>1</v>
      </c>
      <c r="D80" s="10"/>
      <c r="E80" s="10">
        <v>14</v>
      </c>
      <c r="F80" s="10">
        <v>1</v>
      </c>
      <c r="G80" s="10"/>
      <c r="H80" s="10">
        <v>13</v>
      </c>
      <c r="I80" s="11">
        <v>1</v>
      </c>
      <c r="J80" s="11"/>
      <c r="K80" s="11">
        <v>0.92857142857143005</v>
      </c>
    </row>
    <row r="81" spans="1:11" x14ac:dyDescent="0.25">
      <c r="A81" s="76"/>
      <c r="B81" s="38" t="s">
        <v>59</v>
      </c>
      <c r="C81" s="10">
        <v>36</v>
      </c>
      <c r="D81" s="10"/>
      <c r="E81" s="10">
        <v>9</v>
      </c>
      <c r="F81" s="10">
        <v>27</v>
      </c>
      <c r="G81" s="10"/>
      <c r="H81" s="10">
        <v>8</v>
      </c>
      <c r="I81" s="11">
        <v>0.75</v>
      </c>
      <c r="J81" s="11"/>
      <c r="K81" s="11">
        <v>0.88888888888888995</v>
      </c>
    </row>
    <row r="82" spans="1:11" x14ac:dyDescent="0.25">
      <c r="A82" s="77"/>
      <c r="B82" s="34" t="s">
        <v>27</v>
      </c>
      <c r="C82" s="15">
        <v>189</v>
      </c>
      <c r="D82" s="15">
        <v>16</v>
      </c>
      <c r="E82" s="15">
        <v>192</v>
      </c>
      <c r="F82" s="15">
        <v>163</v>
      </c>
      <c r="G82" s="15">
        <v>10</v>
      </c>
      <c r="H82" s="15">
        <v>176</v>
      </c>
      <c r="I82" s="16">
        <v>0.86243386243386</v>
      </c>
      <c r="J82" s="16">
        <v>0.625</v>
      </c>
      <c r="K82" s="16">
        <v>0.91666666666666996</v>
      </c>
    </row>
    <row r="83" spans="1:11" x14ac:dyDescent="0.25">
      <c r="A83" s="14" t="s">
        <v>28</v>
      </c>
      <c r="B83" s="14" t="s">
        <v>29</v>
      </c>
      <c r="C83" s="15">
        <v>1277</v>
      </c>
      <c r="D83" s="15">
        <v>59</v>
      </c>
      <c r="E83" s="15">
        <v>504</v>
      </c>
      <c r="F83" s="15">
        <v>1176</v>
      </c>
      <c r="G83" s="15">
        <v>22</v>
      </c>
      <c r="H83" s="15">
        <v>437</v>
      </c>
      <c r="I83" s="16">
        <v>0.92090837901331002</v>
      </c>
      <c r="J83" s="16">
        <v>0.37288135593220001</v>
      </c>
      <c r="K83" s="16">
        <v>0.86706349206348998</v>
      </c>
    </row>
  </sheetData>
  <mergeCells count="15">
    <mergeCell ref="A71:A82"/>
    <mergeCell ref="C59:E59"/>
    <mergeCell ref="F59:H59"/>
    <mergeCell ref="C33:E33"/>
    <mergeCell ref="F33:H33"/>
    <mergeCell ref="A5:A8"/>
    <mergeCell ref="A9:A13"/>
    <mergeCell ref="A14:A26"/>
    <mergeCell ref="I59:K59"/>
    <mergeCell ref="A66:A70"/>
    <mergeCell ref="A62:A65"/>
    <mergeCell ref="I33:K33"/>
    <mergeCell ref="A35:A38"/>
    <mergeCell ref="A39:A43"/>
    <mergeCell ref="A44:A55"/>
  </mergeCells>
  <pageMargins left="0.7" right="0.7" top="0.75" bottom="0.75" header="0.3" footer="0.3"/>
  <pageSetup paperSize="9" orientation="portrait" r:id="rId1"/>
  <ignoredErrors>
    <ignoredError sqref="K15:N15" evalError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6"/>
  <sheetViews>
    <sheetView workbookViewId="0">
      <selection activeCell="I5" sqref="I5"/>
    </sheetView>
  </sheetViews>
  <sheetFormatPr defaultRowHeight="15" x14ac:dyDescent="0.25"/>
  <cols>
    <col min="1" max="1" width="18.42578125" customWidth="1"/>
    <col min="4" max="4" width="9.140625" customWidth="1"/>
    <col min="6" max="6" width="13" customWidth="1"/>
    <col min="7" max="7" width="10.42578125" customWidth="1"/>
    <col min="257" max="257" width="18.42578125" customWidth="1"/>
    <col min="262" max="262" width="13" customWidth="1"/>
    <col min="263" max="263" width="10.42578125" customWidth="1"/>
    <col min="513" max="513" width="18.42578125" customWidth="1"/>
    <col min="518" max="518" width="13" customWidth="1"/>
    <col min="519" max="519" width="10.42578125" customWidth="1"/>
    <col min="769" max="769" width="18.42578125" customWidth="1"/>
    <col min="774" max="774" width="13" customWidth="1"/>
    <col min="775" max="775" width="10.42578125" customWidth="1"/>
    <col min="1025" max="1025" width="18.42578125" customWidth="1"/>
    <col min="1030" max="1030" width="13" customWidth="1"/>
    <col min="1031" max="1031" width="10.42578125" customWidth="1"/>
    <col min="1281" max="1281" width="18.42578125" customWidth="1"/>
    <col min="1286" max="1286" width="13" customWidth="1"/>
    <col min="1287" max="1287" width="10.42578125" customWidth="1"/>
    <col min="1537" max="1537" width="18.42578125" customWidth="1"/>
    <col min="1542" max="1542" width="13" customWidth="1"/>
    <col min="1543" max="1543" width="10.42578125" customWidth="1"/>
    <col min="1793" max="1793" width="18.42578125" customWidth="1"/>
    <col min="1798" max="1798" width="13" customWidth="1"/>
    <col min="1799" max="1799" width="10.42578125" customWidth="1"/>
    <col min="2049" max="2049" width="18.42578125" customWidth="1"/>
    <col min="2054" max="2054" width="13" customWidth="1"/>
    <col min="2055" max="2055" width="10.42578125" customWidth="1"/>
    <col min="2305" max="2305" width="18.42578125" customWidth="1"/>
    <col min="2310" max="2310" width="13" customWidth="1"/>
    <col min="2311" max="2311" width="10.42578125" customWidth="1"/>
    <col min="2561" max="2561" width="18.42578125" customWidth="1"/>
    <col min="2566" max="2566" width="13" customWidth="1"/>
    <col min="2567" max="2567" width="10.42578125" customWidth="1"/>
    <col min="2817" max="2817" width="18.42578125" customWidth="1"/>
    <col min="2822" max="2822" width="13" customWidth="1"/>
    <col min="2823" max="2823" width="10.42578125" customWidth="1"/>
    <col min="3073" max="3073" width="18.42578125" customWidth="1"/>
    <col min="3078" max="3078" width="13" customWidth="1"/>
    <col min="3079" max="3079" width="10.42578125" customWidth="1"/>
    <col min="3329" max="3329" width="18.42578125" customWidth="1"/>
    <col min="3334" max="3334" width="13" customWidth="1"/>
    <col min="3335" max="3335" width="10.42578125" customWidth="1"/>
    <col min="3585" max="3585" width="18.42578125" customWidth="1"/>
    <col min="3590" max="3590" width="13" customWidth="1"/>
    <col min="3591" max="3591" width="10.42578125" customWidth="1"/>
    <col min="3841" max="3841" width="18.42578125" customWidth="1"/>
    <col min="3846" max="3846" width="13" customWidth="1"/>
    <col min="3847" max="3847" width="10.42578125" customWidth="1"/>
    <col min="4097" max="4097" width="18.42578125" customWidth="1"/>
    <col min="4102" max="4102" width="13" customWidth="1"/>
    <col min="4103" max="4103" width="10.42578125" customWidth="1"/>
    <col min="4353" max="4353" width="18.42578125" customWidth="1"/>
    <col min="4358" max="4358" width="13" customWidth="1"/>
    <col min="4359" max="4359" width="10.42578125" customWidth="1"/>
    <col min="4609" max="4609" width="18.42578125" customWidth="1"/>
    <col min="4614" max="4614" width="13" customWidth="1"/>
    <col min="4615" max="4615" width="10.42578125" customWidth="1"/>
    <col min="4865" max="4865" width="18.42578125" customWidth="1"/>
    <col min="4870" max="4870" width="13" customWidth="1"/>
    <col min="4871" max="4871" width="10.42578125" customWidth="1"/>
    <col min="5121" max="5121" width="18.42578125" customWidth="1"/>
    <col min="5126" max="5126" width="13" customWidth="1"/>
    <col min="5127" max="5127" width="10.42578125" customWidth="1"/>
    <col min="5377" max="5377" width="18.42578125" customWidth="1"/>
    <col min="5382" max="5382" width="13" customWidth="1"/>
    <col min="5383" max="5383" width="10.42578125" customWidth="1"/>
    <col min="5633" max="5633" width="18.42578125" customWidth="1"/>
    <col min="5638" max="5638" width="13" customWidth="1"/>
    <col min="5639" max="5639" width="10.42578125" customWidth="1"/>
    <col min="5889" max="5889" width="18.42578125" customWidth="1"/>
    <col min="5894" max="5894" width="13" customWidth="1"/>
    <col min="5895" max="5895" width="10.42578125" customWidth="1"/>
    <col min="6145" max="6145" width="18.42578125" customWidth="1"/>
    <col min="6150" max="6150" width="13" customWidth="1"/>
    <col min="6151" max="6151" width="10.42578125" customWidth="1"/>
    <col min="6401" max="6401" width="18.42578125" customWidth="1"/>
    <col min="6406" max="6406" width="13" customWidth="1"/>
    <col min="6407" max="6407" width="10.42578125" customWidth="1"/>
    <col min="6657" max="6657" width="18.42578125" customWidth="1"/>
    <col min="6662" max="6662" width="13" customWidth="1"/>
    <col min="6663" max="6663" width="10.42578125" customWidth="1"/>
    <col min="6913" max="6913" width="18.42578125" customWidth="1"/>
    <col min="6918" max="6918" width="13" customWidth="1"/>
    <col min="6919" max="6919" width="10.42578125" customWidth="1"/>
    <col min="7169" max="7169" width="18.42578125" customWidth="1"/>
    <col min="7174" max="7174" width="13" customWidth="1"/>
    <col min="7175" max="7175" width="10.42578125" customWidth="1"/>
    <col min="7425" max="7425" width="18.42578125" customWidth="1"/>
    <col min="7430" max="7430" width="13" customWidth="1"/>
    <col min="7431" max="7431" width="10.42578125" customWidth="1"/>
    <col min="7681" max="7681" width="18.42578125" customWidth="1"/>
    <col min="7686" max="7686" width="13" customWidth="1"/>
    <col min="7687" max="7687" width="10.42578125" customWidth="1"/>
    <col min="7937" max="7937" width="18.42578125" customWidth="1"/>
    <col min="7942" max="7942" width="13" customWidth="1"/>
    <col min="7943" max="7943" width="10.42578125" customWidth="1"/>
    <col min="8193" max="8193" width="18.42578125" customWidth="1"/>
    <col min="8198" max="8198" width="13" customWidth="1"/>
    <col min="8199" max="8199" width="10.42578125" customWidth="1"/>
    <col min="8449" max="8449" width="18.42578125" customWidth="1"/>
    <col min="8454" max="8454" width="13" customWidth="1"/>
    <col min="8455" max="8455" width="10.42578125" customWidth="1"/>
    <col min="8705" max="8705" width="18.42578125" customWidth="1"/>
    <col min="8710" max="8710" width="13" customWidth="1"/>
    <col min="8711" max="8711" width="10.42578125" customWidth="1"/>
    <col min="8961" max="8961" width="18.42578125" customWidth="1"/>
    <col min="8966" max="8966" width="13" customWidth="1"/>
    <col min="8967" max="8967" width="10.42578125" customWidth="1"/>
    <col min="9217" max="9217" width="18.42578125" customWidth="1"/>
    <col min="9222" max="9222" width="13" customWidth="1"/>
    <col min="9223" max="9223" width="10.42578125" customWidth="1"/>
    <col min="9473" max="9473" width="18.42578125" customWidth="1"/>
    <col min="9478" max="9478" width="13" customWidth="1"/>
    <col min="9479" max="9479" width="10.42578125" customWidth="1"/>
    <col min="9729" max="9729" width="18.42578125" customWidth="1"/>
    <col min="9734" max="9734" width="13" customWidth="1"/>
    <col min="9735" max="9735" width="10.42578125" customWidth="1"/>
    <col min="9985" max="9985" width="18.42578125" customWidth="1"/>
    <col min="9990" max="9990" width="13" customWidth="1"/>
    <col min="9991" max="9991" width="10.42578125" customWidth="1"/>
    <col min="10241" max="10241" width="18.42578125" customWidth="1"/>
    <col min="10246" max="10246" width="13" customWidth="1"/>
    <col min="10247" max="10247" width="10.42578125" customWidth="1"/>
    <col min="10497" max="10497" width="18.42578125" customWidth="1"/>
    <col min="10502" max="10502" width="13" customWidth="1"/>
    <col min="10503" max="10503" width="10.42578125" customWidth="1"/>
    <col min="10753" max="10753" width="18.42578125" customWidth="1"/>
    <col min="10758" max="10758" width="13" customWidth="1"/>
    <col min="10759" max="10759" width="10.42578125" customWidth="1"/>
    <col min="11009" max="11009" width="18.42578125" customWidth="1"/>
    <col min="11014" max="11014" width="13" customWidth="1"/>
    <col min="11015" max="11015" width="10.42578125" customWidth="1"/>
    <col min="11265" max="11265" width="18.42578125" customWidth="1"/>
    <col min="11270" max="11270" width="13" customWidth="1"/>
    <col min="11271" max="11271" width="10.42578125" customWidth="1"/>
    <col min="11521" max="11521" width="18.42578125" customWidth="1"/>
    <col min="11526" max="11526" width="13" customWidth="1"/>
    <col min="11527" max="11527" width="10.42578125" customWidth="1"/>
    <col min="11777" max="11777" width="18.42578125" customWidth="1"/>
    <col min="11782" max="11782" width="13" customWidth="1"/>
    <col min="11783" max="11783" width="10.42578125" customWidth="1"/>
    <col min="12033" max="12033" width="18.42578125" customWidth="1"/>
    <col min="12038" max="12038" width="13" customWidth="1"/>
    <col min="12039" max="12039" width="10.42578125" customWidth="1"/>
    <col min="12289" max="12289" width="18.42578125" customWidth="1"/>
    <col min="12294" max="12294" width="13" customWidth="1"/>
    <col min="12295" max="12295" width="10.42578125" customWidth="1"/>
    <col min="12545" max="12545" width="18.42578125" customWidth="1"/>
    <col min="12550" max="12550" width="13" customWidth="1"/>
    <col min="12551" max="12551" width="10.42578125" customWidth="1"/>
    <col min="12801" max="12801" width="18.42578125" customWidth="1"/>
    <col min="12806" max="12806" width="13" customWidth="1"/>
    <col min="12807" max="12807" width="10.42578125" customWidth="1"/>
    <col min="13057" max="13057" width="18.42578125" customWidth="1"/>
    <col min="13062" max="13062" width="13" customWidth="1"/>
    <col min="13063" max="13063" width="10.42578125" customWidth="1"/>
    <col min="13313" max="13313" width="18.42578125" customWidth="1"/>
    <col min="13318" max="13318" width="13" customWidth="1"/>
    <col min="13319" max="13319" width="10.42578125" customWidth="1"/>
    <col min="13569" max="13569" width="18.42578125" customWidth="1"/>
    <col min="13574" max="13574" width="13" customWidth="1"/>
    <col min="13575" max="13575" width="10.42578125" customWidth="1"/>
    <col min="13825" max="13825" width="18.42578125" customWidth="1"/>
    <col min="13830" max="13830" width="13" customWidth="1"/>
    <col min="13831" max="13831" width="10.42578125" customWidth="1"/>
    <col min="14081" max="14081" width="18.42578125" customWidth="1"/>
    <col min="14086" max="14086" width="13" customWidth="1"/>
    <col min="14087" max="14087" width="10.42578125" customWidth="1"/>
    <col min="14337" max="14337" width="18.42578125" customWidth="1"/>
    <col min="14342" max="14342" width="13" customWidth="1"/>
    <col min="14343" max="14343" width="10.42578125" customWidth="1"/>
    <col min="14593" max="14593" width="18.42578125" customWidth="1"/>
    <col min="14598" max="14598" width="13" customWidth="1"/>
    <col min="14599" max="14599" width="10.42578125" customWidth="1"/>
    <col min="14849" max="14849" width="18.42578125" customWidth="1"/>
    <col min="14854" max="14854" width="13" customWidth="1"/>
    <col min="14855" max="14855" width="10.42578125" customWidth="1"/>
    <col min="15105" max="15105" width="18.42578125" customWidth="1"/>
    <col min="15110" max="15110" width="13" customWidth="1"/>
    <col min="15111" max="15111" width="10.42578125" customWidth="1"/>
    <col min="15361" max="15361" width="18.42578125" customWidth="1"/>
    <col min="15366" max="15366" width="13" customWidth="1"/>
    <col min="15367" max="15367" width="10.42578125" customWidth="1"/>
    <col min="15617" max="15617" width="18.42578125" customWidth="1"/>
    <col min="15622" max="15622" width="13" customWidth="1"/>
    <col min="15623" max="15623" width="10.42578125" customWidth="1"/>
    <col min="15873" max="15873" width="18.42578125" customWidth="1"/>
    <col min="15878" max="15878" width="13" customWidth="1"/>
    <col min="15879" max="15879" width="10.42578125" customWidth="1"/>
    <col min="16129" max="16129" width="18.42578125" customWidth="1"/>
    <col min="16134" max="16134" width="13" customWidth="1"/>
    <col min="16135" max="16135" width="10.42578125" customWidth="1"/>
  </cols>
  <sheetData>
    <row r="1" spans="1:7" x14ac:dyDescent="0.25">
      <c r="A1" s="3" t="s">
        <v>0</v>
      </c>
    </row>
    <row r="2" spans="1:7" x14ac:dyDescent="0.25">
      <c r="A2" s="22"/>
    </row>
    <row r="3" spans="1:7" ht="38.25" x14ac:dyDescent="0.25">
      <c r="A3" s="23" t="s">
        <v>1</v>
      </c>
      <c r="B3" s="23" t="s">
        <v>30</v>
      </c>
      <c r="C3" s="24" t="s">
        <v>31</v>
      </c>
      <c r="D3" s="24" t="s">
        <v>32</v>
      </c>
      <c r="E3" s="25" t="s">
        <v>33</v>
      </c>
      <c r="F3" s="26" t="s">
        <v>100</v>
      </c>
      <c r="G3" s="27" t="s">
        <v>101</v>
      </c>
    </row>
    <row r="4" spans="1:7" x14ac:dyDescent="0.25">
      <c r="A4" s="69" t="s">
        <v>39</v>
      </c>
      <c r="B4" s="37" t="s">
        <v>42</v>
      </c>
      <c r="C4" s="10">
        <v>361</v>
      </c>
      <c r="D4" s="10">
        <f>E4-C4</f>
        <v>14</v>
      </c>
      <c r="E4" s="10">
        <v>375</v>
      </c>
      <c r="F4" s="11">
        <v>0.96266666666667</v>
      </c>
      <c r="G4" s="42">
        <f>100%-F4</f>
        <v>3.7333333333329999E-2</v>
      </c>
    </row>
    <row r="5" spans="1:7" x14ac:dyDescent="0.25">
      <c r="A5" s="69"/>
      <c r="B5" s="38" t="s">
        <v>43</v>
      </c>
      <c r="C5" s="10">
        <v>136</v>
      </c>
      <c r="D5" s="10">
        <f t="shared" ref="D5:D24" si="0">E5-C5</f>
        <v>58</v>
      </c>
      <c r="E5" s="10">
        <v>194</v>
      </c>
      <c r="F5" s="11">
        <v>0.70103092783505006</v>
      </c>
      <c r="G5" s="42">
        <f t="shared" ref="G5:G26" si="1">100%-F5</f>
        <v>0.29896907216494994</v>
      </c>
    </row>
    <row r="6" spans="1:7" x14ac:dyDescent="0.25">
      <c r="A6" s="69"/>
      <c r="B6" s="38" t="s">
        <v>44</v>
      </c>
      <c r="C6" s="10">
        <v>249</v>
      </c>
      <c r="D6" s="10">
        <f t="shared" si="0"/>
        <v>41</v>
      </c>
      <c r="E6" s="10">
        <v>290</v>
      </c>
      <c r="F6" s="11">
        <v>0.85862068965517002</v>
      </c>
      <c r="G6" s="42">
        <f t="shared" si="1"/>
        <v>0.14137931034482998</v>
      </c>
    </row>
    <row r="7" spans="1:7" x14ac:dyDescent="0.25">
      <c r="A7" s="69"/>
      <c r="B7" s="34" t="s">
        <v>10</v>
      </c>
      <c r="C7" s="15">
        <v>746</v>
      </c>
      <c r="D7" s="15">
        <f>SUM(D4:D6)</f>
        <v>113</v>
      </c>
      <c r="E7" s="15">
        <v>859</v>
      </c>
      <c r="F7" s="16">
        <v>0.86845168800931005</v>
      </c>
      <c r="G7" s="43">
        <f t="shared" si="1"/>
        <v>0.13154831199068995</v>
      </c>
    </row>
    <row r="8" spans="1:7" x14ac:dyDescent="0.25">
      <c r="A8" s="69" t="s">
        <v>40</v>
      </c>
      <c r="B8" s="38" t="s">
        <v>45</v>
      </c>
      <c r="C8" s="10">
        <v>224</v>
      </c>
      <c r="D8" s="10">
        <f t="shared" si="0"/>
        <v>12</v>
      </c>
      <c r="E8" s="10">
        <v>236</v>
      </c>
      <c r="F8" s="11">
        <v>0.94915254237288005</v>
      </c>
      <c r="G8" s="42">
        <f t="shared" si="1"/>
        <v>5.0847457627119952E-2</v>
      </c>
    </row>
    <row r="9" spans="1:7" x14ac:dyDescent="0.25">
      <c r="A9" s="69"/>
      <c r="B9" s="38" t="s">
        <v>46</v>
      </c>
      <c r="C9" s="10">
        <v>100</v>
      </c>
      <c r="D9" s="10">
        <f t="shared" si="0"/>
        <v>13</v>
      </c>
      <c r="E9" s="10">
        <v>113</v>
      </c>
      <c r="F9" s="11">
        <v>0.88495575221238998</v>
      </c>
      <c r="G9" s="42">
        <f t="shared" si="1"/>
        <v>0.11504424778761002</v>
      </c>
    </row>
    <row r="10" spans="1:7" x14ac:dyDescent="0.25">
      <c r="A10" s="69"/>
      <c r="B10" s="38" t="s">
        <v>47</v>
      </c>
      <c r="C10" s="10">
        <v>92</v>
      </c>
      <c r="D10" s="10">
        <f t="shared" si="0"/>
        <v>9</v>
      </c>
      <c r="E10" s="10">
        <v>101</v>
      </c>
      <c r="F10" s="11">
        <v>0.91089108910891003</v>
      </c>
      <c r="G10" s="42">
        <f t="shared" si="1"/>
        <v>8.9108910891089965E-2</v>
      </c>
    </row>
    <row r="11" spans="1:7" x14ac:dyDescent="0.25">
      <c r="A11" s="69"/>
      <c r="B11" s="38" t="s">
        <v>48</v>
      </c>
      <c r="C11" s="10">
        <v>124</v>
      </c>
      <c r="D11" s="10">
        <f t="shared" si="0"/>
        <v>10</v>
      </c>
      <c r="E11" s="10">
        <v>134</v>
      </c>
      <c r="F11" s="11">
        <v>0.92537313432835999</v>
      </c>
      <c r="G11" s="42">
        <f t="shared" si="1"/>
        <v>7.4626865671640008E-2</v>
      </c>
    </row>
    <row r="12" spans="1:7" x14ac:dyDescent="0.25">
      <c r="A12" s="69"/>
      <c r="B12" s="34" t="s">
        <v>15</v>
      </c>
      <c r="C12" s="15">
        <v>540</v>
      </c>
      <c r="D12" s="15">
        <f>SUM(D8:D11)</f>
        <v>44</v>
      </c>
      <c r="E12" s="15">
        <v>584</v>
      </c>
      <c r="F12" s="16">
        <v>0.92465753424658004</v>
      </c>
      <c r="G12" s="43">
        <f t="shared" si="1"/>
        <v>7.5342465753419963E-2</v>
      </c>
    </row>
    <row r="13" spans="1:7" x14ac:dyDescent="0.25">
      <c r="A13" s="69" t="s">
        <v>41</v>
      </c>
      <c r="B13" s="38" t="s">
        <v>49</v>
      </c>
      <c r="C13" s="10">
        <v>9</v>
      </c>
      <c r="D13" s="10">
        <f t="shared" si="0"/>
        <v>1</v>
      </c>
      <c r="E13" s="10">
        <v>10</v>
      </c>
      <c r="F13" s="11">
        <v>0.9</v>
      </c>
      <c r="G13" s="42">
        <f t="shared" si="1"/>
        <v>9.9999999999999978E-2</v>
      </c>
    </row>
    <row r="14" spans="1:7" x14ac:dyDescent="0.25">
      <c r="A14" s="69"/>
      <c r="B14" s="38" t="s">
        <v>60</v>
      </c>
      <c r="C14" s="10">
        <v>0</v>
      </c>
      <c r="D14" s="10">
        <f t="shared" si="0"/>
        <v>0</v>
      </c>
      <c r="E14" s="10">
        <v>0</v>
      </c>
      <c r="F14" s="64" t="s">
        <v>69</v>
      </c>
      <c r="G14" s="36" t="s">
        <v>69</v>
      </c>
    </row>
    <row r="15" spans="1:7" x14ac:dyDescent="0.25">
      <c r="A15" s="69"/>
      <c r="B15" s="38" t="s">
        <v>50</v>
      </c>
      <c r="C15" s="10">
        <v>24</v>
      </c>
      <c r="D15" s="10">
        <f t="shared" si="0"/>
        <v>4</v>
      </c>
      <c r="E15" s="10">
        <v>28</v>
      </c>
      <c r="F15" s="11">
        <v>0.85714285714285998</v>
      </c>
      <c r="G15" s="42">
        <f t="shared" si="1"/>
        <v>0.14285714285714002</v>
      </c>
    </row>
    <row r="16" spans="1:7" x14ac:dyDescent="0.25">
      <c r="A16" s="69"/>
      <c r="B16" s="38" t="s">
        <v>51</v>
      </c>
      <c r="C16" s="10">
        <v>52</v>
      </c>
      <c r="D16" s="10">
        <f t="shared" si="0"/>
        <v>6</v>
      </c>
      <c r="E16" s="10">
        <v>58</v>
      </c>
      <c r="F16" s="11">
        <v>0.89655172413793005</v>
      </c>
      <c r="G16" s="42">
        <f t="shared" si="1"/>
        <v>0.10344827586206995</v>
      </c>
    </row>
    <row r="17" spans="1:7" x14ac:dyDescent="0.25">
      <c r="A17" s="69"/>
      <c r="B17" s="38" t="s">
        <v>52</v>
      </c>
      <c r="C17" s="10">
        <v>52</v>
      </c>
      <c r="D17" s="10">
        <f t="shared" si="0"/>
        <v>8</v>
      </c>
      <c r="E17" s="10">
        <v>60</v>
      </c>
      <c r="F17" s="11">
        <v>0.86666666666667003</v>
      </c>
      <c r="G17" s="42">
        <f t="shared" si="1"/>
        <v>0.13333333333332997</v>
      </c>
    </row>
    <row r="18" spans="1:7" x14ac:dyDescent="0.25">
      <c r="A18" s="69"/>
      <c r="B18" s="38" t="s">
        <v>53</v>
      </c>
      <c r="C18" s="10">
        <v>23</v>
      </c>
      <c r="D18" s="10">
        <f t="shared" si="0"/>
        <v>2</v>
      </c>
      <c r="E18" s="10">
        <v>25</v>
      </c>
      <c r="F18" s="11">
        <v>0.92</v>
      </c>
      <c r="G18" s="42">
        <f t="shared" si="1"/>
        <v>7.999999999999996E-2</v>
      </c>
    </row>
    <row r="19" spans="1:7" x14ac:dyDescent="0.25">
      <c r="A19" s="69"/>
      <c r="B19" s="38" t="s">
        <v>54</v>
      </c>
      <c r="C19" s="10">
        <v>68</v>
      </c>
      <c r="D19" s="10">
        <f t="shared" si="0"/>
        <v>5</v>
      </c>
      <c r="E19" s="10">
        <v>73</v>
      </c>
      <c r="F19" s="11">
        <v>0.93150684931507</v>
      </c>
      <c r="G19" s="42">
        <f t="shared" si="1"/>
        <v>6.8493150684930004E-2</v>
      </c>
    </row>
    <row r="20" spans="1:7" x14ac:dyDescent="0.25">
      <c r="A20" s="69"/>
      <c r="B20" s="38" t="s">
        <v>55</v>
      </c>
      <c r="C20" s="10">
        <v>11</v>
      </c>
      <c r="D20" s="10">
        <f t="shared" si="0"/>
        <v>0</v>
      </c>
      <c r="E20" s="10">
        <v>11</v>
      </c>
      <c r="F20" s="11">
        <v>1</v>
      </c>
      <c r="G20" s="42">
        <f t="shared" si="1"/>
        <v>0</v>
      </c>
    </row>
    <row r="21" spans="1:7" x14ac:dyDescent="0.25">
      <c r="A21" s="69"/>
      <c r="B21" s="38" t="s">
        <v>56</v>
      </c>
      <c r="C21" s="10">
        <v>60</v>
      </c>
      <c r="D21" s="10">
        <f t="shared" si="0"/>
        <v>11</v>
      </c>
      <c r="E21" s="10">
        <v>71</v>
      </c>
      <c r="F21" s="11">
        <v>0.84507042253521003</v>
      </c>
      <c r="G21" s="42">
        <f t="shared" si="1"/>
        <v>0.15492957746478997</v>
      </c>
    </row>
    <row r="22" spans="1:7" x14ac:dyDescent="0.25">
      <c r="A22" s="69"/>
      <c r="B22" s="38" t="s">
        <v>57</v>
      </c>
      <c r="C22" s="10">
        <v>1</v>
      </c>
      <c r="D22" s="10">
        <f t="shared" si="0"/>
        <v>0</v>
      </c>
      <c r="E22" s="10">
        <v>1</v>
      </c>
      <c r="F22" s="11">
        <v>1</v>
      </c>
      <c r="G22" s="42">
        <f t="shared" si="1"/>
        <v>0</v>
      </c>
    </row>
    <row r="23" spans="1:7" x14ac:dyDescent="0.25">
      <c r="A23" s="69"/>
      <c r="B23" s="38" t="s">
        <v>58</v>
      </c>
      <c r="C23" s="10">
        <v>14</v>
      </c>
      <c r="D23" s="10">
        <f t="shared" si="0"/>
        <v>1</v>
      </c>
      <c r="E23" s="10">
        <v>15</v>
      </c>
      <c r="F23" s="11">
        <v>0.93333333333333002</v>
      </c>
      <c r="G23" s="42">
        <f t="shared" si="1"/>
        <v>6.6666666666669983E-2</v>
      </c>
    </row>
    <row r="24" spans="1:7" x14ac:dyDescent="0.25">
      <c r="A24" s="69"/>
      <c r="B24" s="38" t="s">
        <v>59</v>
      </c>
      <c r="C24" s="10">
        <v>35</v>
      </c>
      <c r="D24" s="10">
        <f t="shared" si="0"/>
        <v>10</v>
      </c>
      <c r="E24" s="10">
        <v>45</v>
      </c>
      <c r="F24" s="11">
        <v>0.77777777777778001</v>
      </c>
      <c r="G24" s="42">
        <f t="shared" si="1"/>
        <v>0.22222222222221999</v>
      </c>
    </row>
    <row r="25" spans="1:7" x14ac:dyDescent="0.25">
      <c r="A25" s="69"/>
      <c r="B25" s="34" t="s">
        <v>27</v>
      </c>
      <c r="C25" s="15">
        <f>SUM(C13:C24)</f>
        <v>349</v>
      </c>
      <c r="D25" s="15">
        <f>SUM(D13:D24)</f>
        <v>48</v>
      </c>
      <c r="E25" s="15">
        <f>SUM(E13:E24)</f>
        <v>397</v>
      </c>
      <c r="F25" s="16">
        <v>0.87909319899244331</v>
      </c>
      <c r="G25" s="43">
        <f t="shared" si="1"/>
        <v>0.12090680100755669</v>
      </c>
    </row>
    <row r="26" spans="1:7" x14ac:dyDescent="0.25">
      <c r="A26" s="14" t="s">
        <v>28</v>
      </c>
      <c r="B26" s="14" t="s">
        <v>29</v>
      </c>
      <c r="C26" s="15">
        <f>SUM(C7,C12,C25)</f>
        <v>1635</v>
      </c>
      <c r="D26" s="15">
        <f>SUM(D7,D12,D25)</f>
        <v>205</v>
      </c>
      <c r="E26" s="15">
        <f>SUM(E7,E12,E25)</f>
        <v>1840</v>
      </c>
      <c r="F26" s="16">
        <f>Aruandesse2019!D28/Aruandesse2019!C28</f>
        <v>0.88858695652173914</v>
      </c>
      <c r="G26" s="43">
        <f t="shared" si="1"/>
        <v>0.11141304347826086</v>
      </c>
    </row>
  </sheetData>
  <mergeCells count="3">
    <mergeCell ref="A4:A7"/>
    <mergeCell ref="A8:A12"/>
    <mergeCell ref="A13:A25"/>
  </mergeCells>
  <pageMargins left="0.7" right="0.7" top="0.75" bottom="0.75" header="0.3" footer="0.3"/>
  <ignoredErrors>
    <ignoredError sqref="D12 D7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27"/>
  <sheetViews>
    <sheetView workbookViewId="0">
      <selection activeCell="H33" sqref="H33"/>
    </sheetView>
  </sheetViews>
  <sheetFormatPr defaultRowHeight="15" x14ac:dyDescent="0.25"/>
  <cols>
    <col min="1" max="1" width="12.7109375" customWidth="1"/>
    <col min="3" max="3" width="14.7109375" customWidth="1"/>
    <col min="4" max="4" width="15.85546875" customWidth="1"/>
    <col min="5" max="5" width="14.7109375" customWidth="1"/>
    <col min="6" max="6" width="15.140625" customWidth="1"/>
    <col min="7" max="7" width="15.7109375" customWidth="1"/>
    <col min="8" max="8" width="16" customWidth="1"/>
    <col min="9" max="9" width="15.28515625" customWidth="1"/>
    <col min="10" max="11" width="13.85546875" customWidth="1"/>
    <col min="12" max="13" width="4.7109375" customWidth="1"/>
    <col min="14" max="16" width="4.5703125" bestFit="1" customWidth="1"/>
    <col min="260" max="260" width="12.7109375" customWidth="1"/>
    <col min="262" max="262" width="11.5703125" customWidth="1"/>
    <col min="263" max="263" width="14.7109375" customWidth="1"/>
    <col min="264" max="264" width="15.140625" customWidth="1"/>
    <col min="265" max="265" width="15.7109375" customWidth="1"/>
    <col min="266" max="266" width="16" customWidth="1"/>
    <col min="267" max="267" width="13.7109375" customWidth="1"/>
    <col min="268" max="268" width="11.28515625" customWidth="1"/>
    <col min="269" max="269" width="4.7109375" customWidth="1"/>
    <col min="270" max="272" width="4.5703125" bestFit="1" customWidth="1"/>
    <col min="516" max="516" width="12.7109375" customWidth="1"/>
    <col min="518" max="518" width="11.5703125" customWidth="1"/>
    <col min="519" max="519" width="14.7109375" customWidth="1"/>
    <col min="520" max="520" width="15.140625" customWidth="1"/>
    <col min="521" max="521" width="15.7109375" customWidth="1"/>
    <col min="522" max="522" width="16" customWidth="1"/>
    <col min="523" max="523" width="13.7109375" customWidth="1"/>
    <col min="524" max="524" width="11.28515625" customWidth="1"/>
    <col min="525" max="525" width="4.7109375" customWidth="1"/>
    <col min="526" max="528" width="4.5703125" bestFit="1" customWidth="1"/>
    <col min="772" max="772" width="12.7109375" customWidth="1"/>
    <col min="774" max="774" width="11.5703125" customWidth="1"/>
    <col min="775" max="775" width="14.7109375" customWidth="1"/>
    <col min="776" max="776" width="15.140625" customWidth="1"/>
    <col min="777" max="777" width="15.7109375" customWidth="1"/>
    <col min="778" max="778" width="16" customWidth="1"/>
    <col min="779" max="779" width="13.7109375" customWidth="1"/>
    <col min="780" max="780" width="11.28515625" customWidth="1"/>
    <col min="781" max="781" width="4.7109375" customWidth="1"/>
    <col min="782" max="784" width="4.5703125" bestFit="1" customWidth="1"/>
    <col min="1028" max="1028" width="12.7109375" customWidth="1"/>
    <col min="1030" max="1030" width="11.5703125" customWidth="1"/>
    <col min="1031" max="1031" width="14.7109375" customWidth="1"/>
    <col min="1032" max="1032" width="15.140625" customWidth="1"/>
    <col min="1033" max="1033" width="15.7109375" customWidth="1"/>
    <col min="1034" max="1034" width="16" customWidth="1"/>
    <col min="1035" max="1035" width="13.7109375" customWidth="1"/>
    <col min="1036" max="1036" width="11.28515625" customWidth="1"/>
    <col min="1037" max="1037" width="4.7109375" customWidth="1"/>
    <col min="1038" max="1040" width="4.5703125" bestFit="1" customWidth="1"/>
    <col min="1284" max="1284" width="12.7109375" customWidth="1"/>
    <col min="1286" max="1286" width="11.5703125" customWidth="1"/>
    <col min="1287" max="1287" width="14.7109375" customWidth="1"/>
    <col min="1288" max="1288" width="15.140625" customWidth="1"/>
    <col min="1289" max="1289" width="15.7109375" customWidth="1"/>
    <col min="1290" max="1290" width="16" customWidth="1"/>
    <col min="1291" max="1291" width="13.7109375" customWidth="1"/>
    <col min="1292" max="1292" width="11.28515625" customWidth="1"/>
    <col min="1293" max="1293" width="4.7109375" customWidth="1"/>
    <col min="1294" max="1296" width="4.5703125" bestFit="1" customWidth="1"/>
    <col min="1540" max="1540" width="12.7109375" customWidth="1"/>
    <col min="1542" max="1542" width="11.5703125" customWidth="1"/>
    <col min="1543" max="1543" width="14.7109375" customWidth="1"/>
    <col min="1544" max="1544" width="15.140625" customWidth="1"/>
    <col min="1545" max="1545" width="15.7109375" customWidth="1"/>
    <col min="1546" max="1546" width="16" customWidth="1"/>
    <col min="1547" max="1547" width="13.7109375" customWidth="1"/>
    <col min="1548" max="1548" width="11.28515625" customWidth="1"/>
    <col min="1549" max="1549" width="4.7109375" customWidth="1"/>
    <col min="1550" max="1552" width="4.5703125" bestFit="1" customWidth="1"/>
    <col min="1796" max="1796" width="12.7109375" customWidth="1"/>
    <col min="1798" max="1798" width="11.5703125" customWidth="1"/>
    <col min="1799" max="1799" width="14.7109375" customWidth="1"/>
    <col min="1800" max="1800" width="15.140625" customWidth="1"/>
    <col min="1801" max="1801" width="15.7109375" customWidth="1"/>
    <col min="1802" max="1802" width="16" customWidth="1"/>
    <col min="1803" max="1803" width="13.7109375" customWidth="1"/>
    <col min="1804" max="1804" width="11.28515625" customWidth="1"/>
    <col min="1805" max="1805" width="4.7109375" customWidth="1"/>
    <col min="1806" max="1808" width="4.5703125" bestFit="1" customWidth="1"/>
    <col min="2052" max="2052" width="12.7109375" customWidth="1"/>
    <col min="2054" max="2054" width="11.5703125" customWidth="1"/>
    <col min="2055" max="2055" width="14.7109375" customWidth="1"/>
    <col min="2056" max="2056" width="15.140625" customWidth="1"/>
    <col min="2057" max="2057" width="15.7109375" customWidth="1"/>
    <col min="2058" max="2058" width="16" customWidth="1"/>
    <col min="2059" max="2059" width="13.7109375" customWidth="1"/>
    <col min="2060" max="2060" width="11.28515625" customWidth="1"/>
    <col min="2061" max="2061" width="4.7109375" customWidth="1"/>
    <col min="2062" max="2064" width="4.5703125" bestFit="1" customWidth="1"/>
    <col min="2308" max="2308" width="12.7109375" customWidth="1"/>
    <col min="2310" max="2310" width="11.5703125" customWidth="1"/>
    <col min="2311" max="2311" width="14.7109375" customWidth="1"/>
    <col min="2312" max="2312" width="15.140625" customWidth="1"/>
    <col min="2313" max="2313" width="15.7109375" customWidth="1"/>
    <col min="2314" max="2314" width="16" customWidth="1"/>
    <col min="2315" max="2315" width="13.7109375" customWidth="1"/>
    <col min="2316" max="2316" width="11.28515625" customWidth="1"/>
    <col min="2317" max="2317" width="4.7109375" customWidth="1"/>
    <col min="2318" max="2320" width="4.5703125" bestFit="1" customWidth="1"/>
    <col min="2564" max="2564" width="12.7109375" customWidth="1"/>
    <col min="2566" max="2566" width="11.5703125" customWidth="1"/>
    <col min="2567" max="2567" width="14.7109375" customWidth="1"/>
    <col min="2568" max="2568" width="15.140625" customWidth="1"/>
    <col min="2569" max="2569" width="15.7109375" customWidth="1"/>
    <col min="2570" max="2570" width="16" customWidth="1"/>
    <col min="2571" max="2571" width="13.7109375" customWidth="1"/>
    <col min="2572" max="2572" width="11.28515625" customWidth="1"/>
    <col min="2573" max="2573" width="4.7109375" customWidth="1"/>
    <col min="2574" max="2576" width="4.5703125" bestFit="1" customWidth="1"/>
    <col min="2820" max="2820" width="12.7109375" customWidth="1"/>
    <col min="2822" max="2822" width="11.5703125" customWidth="1"/>
    <col min="2823" max="2823" width="14.7109375" customWidth="1"/>
    <col min="2824" max="2824" width="15.140625" customWidth="1"/>
    <col min="2825" max="2825" width="15.7109375" customWidth="1"/>
    <col min="2826" max="2826" width="16" customWidth="1"/>
    <col min="2827" max="2827" width="13.7109375" customWidth="1"/>
    <col min="2828" max="2828" width="11.28515625" customWidth="1"/>
    <col min="2829" max="2829" width="4.7109375" customWidth="1"/>
    <col min="2830" max="2832" width="4.5703125" bestFit="1" customWidth="1"/>
    <col min="3076" max="3076" width="12.7109375" customWidth="1"/>
    <col min="3078" max="3078" width="11.5703125" customWidth="1"/>
    <col min="3079" max="3079" width="14.7109375" customWidth="1"/>
    <col min="3080" max="3080" width="15.140625" customWidth="1"/>
    <col min="3081" max="3081" width="15.7109375" customWidth="1"/>
    <col min="3082" max="3082" width="16" customWidth="1"/>
    <col min="3083" max="3083" width="13.7109375" customWidth="1"/>
    <col min="3084" max="3084" width="11.28515625" customWidth="1"/>
    <col min="3085" max="3085" width="4.7109375" customWidth="1"/>
    <col min="3086" max="3088" width="4.5703125" bestFit="1" customWidth="1"/>
    <col min="3332" max="3332" width="12.7109375" customWidth="1"/>
    <col min="3334" max="3334" width="11.5703125" customWidth="1"/>
    <col min="3335" max="3335" width="14.7109375" customWidth="1"/>
    <col min="3336" max="3336" width="15.140625" customWidth="1"/>
    <col min="3337" max="3337" width="15.7109375" customWidth="1"/>
    <col min="3338" max="3338" width="16" customWidth="1"/>
    <col min="3339" max="3339" width="13.7109375" customWidth="1"/>
    <col min="3340" max="3340" width="11.28515625" customWidth="1"/>
    <col min="3341" max="3341" width="4.7109375" customWidth="1"/>
    <col min="3342" max="3344" width="4.5703125" bestFit="1" customWidth="1"/>
    <col min="3588" max="3588" width="12.7109375" customWidth="1"/>
    <col min="3590" max="3590" width="11.5703125" customWidth="1"/>
    <col min="3591" max="3591" width="14.7109375" customWidth="1"/>
    <col min="3592" max="3592" width="15.140625" customWidth="1"/>
    <col min="3593" max="3593" width="15.7109375" customWidth="1"/>
    <col min="3594" max="3594" width="16" customWidth="1"/>
    <col min="3595" max="3595" width="13.7109375" customWidth="1"/>
    <col min="3596" max="3596" width="11.28515625" customWidth="1"/>
    <col min="3597" max="3597" width="4.7109375" customWidth="1"/>
    <col min="3598" max="3600" width="4.5703125" bestFit="1" customWidth="1"/>
    <col min="3844" max="3844" width="12.7109375" customWidth="1"/>
    <col min="3846" max="3846" width="11.5703125" customWidth="1"/>
    <col min="3847" max="3847" width="14.7109375" customWidth="1"/>
    <col min="3848" max="3848" width="15.140625" customWidth="1"/>
    <col min="3849" max="3849" width="15.7109375" customWidth="1"/>
    <col min="3850" max="3850" width="16" customWidth="1"/>
    <col min="3851" max="3851" width="13.7109375" customWidth="1"/>
    <col min="3852" max="3852" width="11.28515625" customWidth="1"/>
    <col min="3853" max="3853" width="4.7109375" customWidth="1"/>
    <col min="3854" max="3856" width="4.5703125" bestFit="1" customWidth="1"/>
    <col min="4100" max="4100" width="12.7109375" customWidth="1"/>
    <col min="4102" max="4102" width="11.5703125" customWidth="1"/>
    <col min="4103" max="4103" width="14.7109375" customWidth="1"/>
    <col min="4104" max="4104" width="15.140625" customWidth="1"/>
    <col min="4105" max="4105" width="15.7109375" customWidth="1"/>
    <col min="4106" max="4106" width="16" customWidth="1"/>
    <col min="4107" max="4107" width="13.7109375" customWidth="1"/>
    <col min="4108" max="4108" width="11.28515625" customWidth="1"/>
    <col min="4109" max="4109" width="4.7109375" customWidth="1"/>
    <col min="4110" max="4112" width="4.5703125" bestFit="1" customWidth="1"/>
    <col min="4356" max="4356" width="12.7109375" customWidth="1"/>
    <col min="4358" max="4358" width="11.5703125" customWidth="1"/>
    <col min="4359" max="4359" width="14.7109375" customWidth="1"/>
    <col min="4360" max="4360" width="15.140625" customWidth="1"/>
    <col min="4361" max="4361" width="15.7109375" customWidth="1"/>
    <col min="4362" max="4362" width="16" customWidth="1"/>
    <col min="4363" max="4363" width="13.7109375" customWidth="1"/>
    <col min="4364" max="4364" width="11.28515625" customWidth="1"/>
    <col min="4365" max="4365" width="4.7109375" customWidth="1"/>
    <col min="4366" max="4368" width="4.5703125" bestFit="1" customWidth="1"/>
    <col min="4612" max="4612" width="12.7109375" customWidth="1"/>
    <col min="4614" max="4614" width="11.5703125" customWidth="1"/>
    <col min="4615" max="4615" width="14.7109375" customWidth="1"/>
    <col min="4616" max="4616" width="15.140625" customWidth="1"/>
    <col min="4617" max="4617" width="15.7109375" customWidth="1"/>
    <col min="4618" max="4618" width="16" customWidth="1"/>
    <col min="4619" max="4619" width="13.7109375" customWidth="1"/>
    <col min="4620" max="4620" width="11.28515625" customWidth="1"/>
    <col min="4621" max="4621" width="4.7109375" customWidth="1"/>
    <col min="4622" max="4624" width="4.5703125" bestFit="1" customWidth="1"/>
    <col min="4868" max="4868" width="12.7109375" customWidth="1"/>
    <col min="4870" max="4870" width="11.5703125" customWidth="1"/>
    <col min="4871" max="4871" width="14.7109375" customWidth="1"/>
    <col min="4872" max="4872" width="15.140625" customWidth="1"/>
    <col min="4873" max="4873" width="15.7109375" customWidth="1"/>
    <col min="4874" max="4874" width="16" customWidth="1"/>
    <col min="4875" max="4875" width="13.7109375" customWidth="1"/>
    <col min="4876" max="4876" width="11.28515625" customWidth="1"/>
    <col min="4877" max="4877" width="4.7109375" customWidth="1"/>
    <col min="4878" max="4880" width="4.5703125" bestFit="1" customWidth="1"/>
    <col min="5124" max="5124" width="12.7109375" customWidth="1"/>
    <col min="5126" max="5126" width="11.5703125" customWidth="1"/>
    <col min="5127" max="5127" width="14.7109375" customWidth="1"/>
    <col min="5128" max="5128" width="15.140625" customWidth="1"/>
    <col min="5129" max="5129" width="15.7109375" customWidth="1"/>
    <col min="5130" max="5130" width="16" customWidth="1"/>
    <col min="5131" max="5131" width="13.7109375" customWidth="1"/>
    <col min="5132" max="5132" width="11.28515625" customWidth="1"/>
    <col min="5133" max="5133" width="4.7109375" customWidth="1"/>
    <col min="5134" max="5136" width="4.5703125" bestFit="1" customWidth="1"/>
    <col min="5380" max="5380" width="12.7109375" customWidth="1"/>
    <col min="5382" max="5382" width="11.5703125" customWidth="1"/>
    <col min="5383" max="5383" width="14.7109375" customWidth="1"/>
    <col min="5384" max="5384" width="15.140625" customWidth="1"/>
    <col min="5385" max="5385" width="15.7109375" customWidth="1"/>
    <col min="5386" max="5386" width="16" customWidth="1"/>
    <col min="5387" max="5387" width="13.7109375" customWidth="1"/>
    <col min="5388" max="5388" width="11.28515625" customWidth="1"/>
    <col min="5389" max="5389" width="4.7109375" customWidth="1"/>
    <col min="5390" max="5392" width="4.5703125" bestFit="1" customWidth="1"/>
    <col min="5636" max="5636" width="12.7109375" customWidth="1"/>
    <col min="5638" max="5638" width="11.5703125" customWidth="1"/>
    <col min="5639" max="5639" width="14.7109375" customWidth="1"/>
    <col min="5640" max="5640" width="15.140625" customWidth="1"/>
    <col min="5641" max="5641" width="15.7109375" customWidth="1"/>
    <col min="5642" max="5642" width="16" customWidth="1"/>
    <col min="5643" max="5643" width="13.7109375" customWidth="1"/>
    <col min="5644" max="5644" width="11.28515625" customWidth="1"/>
    <col min="5645" max="5645" width="4.7109375" customWidth="1"/>
    <col min="5646" max="5648" width="4.5703125" bestFit="1" customWidth="1"/>
    <col min="5892" max="5892" width="12.7109375" customWidth="1"/>
    <col min="5894" max="5894" width="11.5703125" customWidth="1"/>
    <col min="5895" max="5895" width="14.7109375" customWidth="1"/>
    <col min="5896" max="5896" width="15.140625" customWidth="1"/>
    <col min="5897" max="5897" width="15.7109375" customWidth="1"/>
    <col min="5898" max="5898" width="16" customWidth="1"/>
    <col min="5899" max="5899" width="13.7109375" customWidth="1"/>
    <col min="5900" max="5900" width="11.28515625" customWidth="1"/>
    <col min="5901" max="5901" width="4.7109375" customWidth="1"/>
    <col min="5902" max="5904" width="4.5703125" bestFit="1" customWidth="1"/>
    <col min="6148" max="6148" width="12.7109375" customWidth="1"/>
    <col min="6150" max="6150" width="11.5703125" customWidth="1"/>
    <col min="6151" max="6151" width="14.7109375" customWidth="1"/>
    <col min="6152" max="6152" width="15.140625" customWidth="1"/>
    <col min="6153" max="6153" width="15.7109375" customWidth="1"/>
    <col min="6154" max="6154" width="16" customWidth="1"/>
    <col min="6155" max="6155" width="13.7109375" customWidth="1"/>
    <col min="6156" max="6156" width="11.28515625" customWidth="1"/>
    <col min="6157" max="6157" width="4.7109375" customWidth="1"/>
    <col min="6158" max="6160" width="4.5703125" bestFit="1" customWidth="1"/>
    <col min="6404" max="6404" width="12.7109375" customWidth="1"/>
    <col min="6406" max="6406" width="11.5703125" customWidth="1"/>
    <col min="6407" max="6407" width="14.7109375" customWidth="1"/>
    <col min="6408" max="6408" width="15.140625" customWidth="1"/>
    <col min="6409" max="6409" width="15.7109375" customWidth="1"/>
    <col min="6410" max="6410" width="16" customWidth="1"/>
    <col min="6411" max="6411" width="13.7109375" customWidth="1"/>
    <col min="6412" max="6412" width="11.28515625" customWidth="1"/>
    <col min="6413" max="6413" width="4.7109375" customWidth="1"/>
    <col min="6414" max="6416" width="4.5703125" bestFit="1" customWidth="1"/>
    <col min="6660" max="6660" width="12.7109375" customWidth="1"/>
    <col min="6662" max="6662" width="11.5703125" customWidth="1"/>
    <col min="6663" max="6663" width="14.7109375" customWidth="1"/>
    <col min="6664" max="6664" width="15.140625" customWidth="1"/>
    <col min="6665" max="6665" width="15.7109375" customWidth="1"/>
    <col min="6666" max="6666" width="16" customWidth="1"/>
    <col min="6667" max="6667" width="13.7109375" customWidth="1"/>
    <col min="6668" max="6668" width="11.28515625" customWidth="1"/>
    <col min="6669" max="6669" width="4.7109375" customWidth="1"/>
    <col min="6670" max="6672" width="4.5703125" bestFit="1" customWidth="1"/>
    <col min="6916" max="6916" width="12.7109375" customWidth="1"/>
    <col min="6918" max="6918" width="11.5703125" customWidth="1"/>
    <col min="6919" max="6919" width="14.7109375" customWidth="1"/>
    <col min="6920" max="6920" width="15.140625" customWidth="1"/>
    <col min="6921" max="6921" width="15.7109375" customWidth="1"/>
    <col min="6922" max="6922" width="16" customWidth="1"/>
    <col min="6923" max="6923" width="13.7109375" customWidth="1"/>
    <col min="6924" max="6924" width="11.28515625" customWidth="1"/>
    <col min="6925" max="6925" width="4.7109375" customWidth="1"/>
    <col min="6926" max="6928" width="4.5703125" bestFit="1" customWidth="1"/>
    <col min="7172" max="7172" width="12.7109375" customWidth="1"/>
    <col min="7174" max="7174" width="11.5703125" customWidth="1"/>
    <col min="7175" max="7175" width="14.7109375" customWidth="1"/>
    <col min="7176" max="7176" width="15.140625" customWidth="1"/>
    <col min="7177" max="7177" width="15.7109375" customWidth="1"/>
    <col min="7178" max="7178" width="16" customWidth="1"/>
    <col min="7179" max="7179" width="13.7109375" customWidth="1"/>
    <col min="7180" max="7180" width="11.28515625" customWidth="1"/>
    <col min="7181" max="7181" width="4.7109375" customWidth="1"/>
    <col min="7182" max="7184" width="4.5703125" bestFit="1" customWidth="1"/>
    <col min="7428" max="7428" width="12.7109375" customWidth="1"/>
    <col min="7430" max="7430" width="11.5703125" customWidth="1"/>
    <col min="7431" max="7431" width="14.7109375" customWidth="1"/>
    <col min="7432" max="7432" width="15.140625" customWidth="1"/>
    <col min="7433" max="7433" width="15.7109375" customWidth="1"/>
    <col min="7434" max="7434" width="16" customWidth="1"/>
    <col min="7435" max="7435" width="13.7109375" customWidth="1"/>
    <col min="7436" max="7436" width="11.28515625" customWidth="1"/>
    <col min="7437" max="7437" width="4.7109375" customWidth="1"/>
    <col min="7438" max="7440" width="4.5703125" bestFit="1" customWidth="1"/>
    <col min="7684" max="7684" width="12.7109375" customWidth="1"/>
    <col min="7686" max="7686" width="11.5703125" customWidth="1"/>
    <col min="7687" max="7687" width="14.7109375" customWidth="1"/>
    <col min="7688" max="7688" width="15.140625" customWidth="1"/>
    <col min="7689" max="7689" width="15.7109375" customWidth="1"/>
    <col min="7690" max="7690" width="16" customWidth="1"/>
    <col min="7691" max="7691" width="13.7109375" customWidth="1"/>
    <col min="7692" max="7692" width="11.28515625" customWidth="1"/>
    <col min="7693" max="7693" width="4.7109375" customWidth="1"/>
    <col min="7694" max="7696" width="4.5703125" bestFit="1" customWidth="1"/>
    <col min="7940" max="7940" width="12.7109375" customWidth="1"/>
    <col min="7942" max="7942" width="11.5703125" customWidth="1"/>
    <col min="7943" max="7943" width="14.7109375" customWidth="1"/>
    <col min="7944" max="7944" width="15.140625" customWidth="1"/>
    <col min="7945" max="7945" width="15.7109375" customWidth="1"/>
    <col min="7946" max="7946" width="16" customWidth="1"/>
    <col min="7947" max="7947" width="13.7109375" customWidth="1"/>
    <col min="7948" max="7948" width="11.28515625" customWidth="1"/>
    <col min="7949" max="7949" width="4.7109375" customWidth="1"/>
    <col min="7950" max="7952" width="4.5703125" bestFit="1" customWidth="1"/>
    <col min="8196" max="8196" width="12.7109375" customWidth="1"/>
    <col min="8198" max="8198" width="11.5703125" customWidth="1"/>
    <col min="8199" max="8199" width="14.7109375" customWidth="1"/>
    <col min="8200" max="8200" width="15.140625" customWidth="1"/>
    <col min="8201" max="8201" width="15.7109375" customWidth="1"/>
    <col min="8202" max="8202" width="16" customWidth="1"/>
    <col min="8203" max="8203" width="13.7109375" customWidth="1"/>
    <col min="8204" max="8204" width="11.28515625" customWidth="1"/>
    <col min="8205" max="8205" width="4.7109375" customWidth="1"/>
    <col min="8206" max="8208" width="4.5703125" bestFit="1" customWidth="1"/>
    <col min="8452" max="8452" width="12.7109375" customWidth="1"/>
    <col min="8454" max="8454" width="11.5703125" customWidth="1"/>
    <col min="8455" max="8455" width="14.7109375" customWidth="1"/>
    <col min="8456" max="8456" width="15.140625" customWidth="1"/>
    <col min="8457" max="8457" width="15.7109375" customWidth="1"/>
    <col min="8458" max="8458" width="16" customWidth="1"/>
    <col min="8459" max="8459" width="13.7109375" customWidth="1"/>
    <col min="8460" max="8460" width="11.28515625" customWidth="1"/>
    <col min="8461" max="8461" width="4.7109375" customWidth="1"/>
    <col min="8462" max="8464" width="4.5703125" bestFit="1" customWidth="1"/>
    <col min="8708" max="8708" width="12.7109375" customWidth="1"/>
    <col min="8710" max="8710" width="11.5703125" customWidth="1"/>
    <col min="8711" max="8711" width="14.7109375" customWidth="1"/>
    <col min="8712" max="8712" width="15.140625" customWidth="1"/>
    <col min="8713" max="8713" width="15.7109375" customWidth="1"/>
    <col min="8714" max="8714" width="16" customWidth="1"/>
    <col min="8715" max="8715" width="13.7109375" customWidth="1"/>
    <col min="8716" max="8716" width="11.28515625" customWidth="1"/>
    <col min="8717" max="8717" width="4.7109375" customWidth="1"/>
    <col min="8718" max="8720" width="4.5703125" bestFit="1" customWidth="1"/>
    <col min="8964" max="8964" width="12.7109375" customWidth="1"/>
    <col min="8966" max="8966" width="11.5703125" customWidth="1"/>
    <col min="8967" max="8967" width="14.7109375" customWidth="1"/>
    <col min="8968" max="8968" width="15.140625" customWidth="1"/>
    <col min="8969" max="8969" width="15.7109375" customWidth="1"/>
    <col min="8970" max="8970" width="16" customWidth="1"/>
    <col min="8971" max="8971" width="13.7109375" customWidth="1"/>
    <col min="8972" max="8972" width="11.28515625" customWidth="1"/>
    <col min="8973" max="8973" width="4.7109375" customWidth="1"/>
    <col min="8974" max="8976" width="4.5703125" bestFit="1" customWidth="1"/>
    <col min="9220" max="9220" width="12.7109375" customWidth="1"/>
    <col min="9222" max="9222" width="11.5703125" customWidth="1"/>
    <col min="9223" max="9223" width="14.7109375" customWidth="1"/>
    <col min="9224" max="9224" width="15.140625" customWidth="1"/>
    <col min="9225" max="9225" width="15.7109375" customWidth="1"/>
    <col min="9226" max="9226" width="16" customWidth="1"/>
    <col min="9227" max="9227" width="13.7109375" customWidth="1"/>
    <col min="9228" max="9228" width="11.28515625" customWidth="1"/>
    <col min="9229" max="9229" width="4.7109375" customWidth="1"/>
    <col min="9230" max="9232" width="4.5703125" bestFit="1" customWidth="1"/>
    <col min="9476" max="9476" width="12.7109375" customWidth="1"/>
    <col min="9478" max="9478" width="11.5703125" customWidth="1"/>
    <col min="9479" max="9479" width="14.7109375" customWidth="1"/>
    <col min="9480" max="9480" width="15.140625" customWidth="1"/>
    <col min="9481" max="9481" width="15.7109375" customWidth="1"/>
    <col min="9482" max="9482" width="16" customWidth="1"/>
    <col min="9483" max="9483" width="13.7109375" customWidth="1"/>
    <col min="9484" max="9484" width="11.28515625" customWidth="1"/>
    <col min="9485" max="9485" width="4.7109375" customWidth="1"/>
    <col min="9486" max="9488" width="4.5703125" bestFit="1" customWidth="1"/>
    <col min="9732" max="9732" width="12.7109375" customWidth="1"/>
    <col min="9734" max="9734" width="11.5703125" customWidth="1"/>
    <col min="9735" max="9735" width="14.7109375" customWidth="1"/>
    <col min="9736" max="9736" width="15.140625" customWidth="1"/>
    <col min="9737" max="9737" width="15.7109375" customWidth="1"/>
    <col min="9738" max="9738" width="16" customWidth="1"/>
    <col min="9739" max="9739" width="13.7109375" customWidth="1"/>
    <col min="9740" max="9740" width="11.28515625" customWidth="1"/>
    <col min="9741" max="9741" width="4.7109375" customWidth="1"/>
    <col min="9742" max="9744" width="4.5703125" bestFit="1" customWidth="1"/>
    <col min="9988" max="9988" width="12.7109375" customWidth="1"/>
    <col min="9990" max="9990" width="11.5703125" customWidth="1"/>
    <col min="9991" max="9991" width="14.7109375" customWidth="1"/>
    <col min="9992" max="9992" width="15.140625" customWidth="1"/>
    <col min="9993" max="9993" width="15.7109375" customWidth="1"/>
    <col min="9994" max="9994" width="16" customWidth="1"/>
    <col min="9995" max="9995" width="13.7109375" customWidth="1"/>
    <col min="9996" max="9996" width="11.28515625" customWidth="1"/>
    <col min="9997" max="9997" width="4.7109375" customWidth="1"/>
    <col min="9998" max="10000" width="4.5703125" bestFit="1" customWidth="1"/>
    <col min="10244" max="10244" width="12.7109375" customWidth="1"/>
    <col min="10246" max="10246" width="11.5703125" customWidth="1"/>
    <col min="10247" max="10247" width="14.7109375" customWidth="1"/>
    <col min="10248" max="10248" width="15.140625" customWidth="1"/>
    <col min="10249" max="10249" width="15.7109375" customWidth="1"/>
    <col min="10250" max="10250" width="16" customWidth="1"/>
    <col min="10251" max="10251" width="13.7109375" customWidth="1"/>
    <col min="10252" max="10252" width="11.28515625" customWidth="1"/>
    <col min="10253" max="10253" width="4.7109375" customWidth="1"/>
    <col min="10254" max="10256" width="4.5703125" bestFit="1" customWidth="1"/>
    <col min="10500" max="10500" width="12.7109375" customWidth="1"/>
    <col min="10502" max="10502" width="11.5703125" customWidth="1"/>
    <col min="10503" max="10503" width="14.7109375" customWidth="1"/>
    <col min="10504" max="10504" width="15.140625" customWidth="1"/>
    <col min="10505" max="10505" width="15.7109375" customWidth="1"/>
    <col min="10506" max="10506" width="16" customWidth="1"/>
    <col min="10507" max="10507" width="13.7109375" customWidth="1"/>
    <col min="10508" max="10508" width="11.28515625" customWidth="1"/>
    <col min="10509" max="10509" width="4.7109375" customWidth="1"/>
    <col min="10510" max="10512" width="4.5703125" bestFit="1" customWidth="1"/>
    <col min="10756" max="10756" width="12.7109375" customWidth="1"/>
    <col min="10758" max="10758" width="11.5703125" customWidth="1"/>
    <col min="10759" max="10759" width="14.7109375" customWidth="1"/>
    <col min="10760" max="10760" width="15.140625" customWidth="1"/>
    <col min="10761" max="10761" width="15.7109375" customWidth="1"/>
    <col min="10762" max="10762" width="16" customWidth="1"/>
    <col min="10763" max="10763" width="13.7109375" customWidth="1"/>
    <col min="10764" max="10764" width="11.28515625" customWidth="1"/>
    <col min="10765" max="10765" width="4.7109375" customWidth="1"/>
    <col min="10766" max="10768" width="4.5703125" bestFit="1" customWidth="1"/>
    <col min="11012" max="11012" width="12.7109375" customWidth="1"/>
    <col min="11014" max="11014" width="11.5703125" customWidth="1"/>
    <col min="11015" max="11015" width="14.7109375" customWidth="1"/>
    <col min="11016" max="11016" width="15.140625" customWidth="1"/>
    <col min="11017" max="11017" width="15.7109375" customWidth="1"/>
    <col min="11018" max="11018" width="16" customWidth="1"/>
    <col min="11019" max="11019" width="13.7109375" customWidth="1"/>
    <col min="11020" max="11020" width="11.28515625" customWidth="1"/>
    <col min="11021" max="11021" width="4.7109375" customWidth="1"/>
    <col min="11022" max="11024" width="4.5703125" bestFit="1" customWidth="1"/>
    <col min="11268" max="11268" width="12.7109375" customWidth="1"/>
    <col min="11270" max="11270" width="11.5703125" customWidth="1"/>
    <col min="11271" max="11271" width="14.7109375" customWidth="1"/>
    <col min="11272" max="11272" width="15.140625" customWidth="1"/>
    <col min="11273" max="11273" width="15.7109375" customWidth="1"/>
    <col min="11274" max="11274" width="16" customWidth="1"/>
    <col min="11275" max="11275" width="13.7109375" customWidth="1"/>
    <col min="11276" max="11276" width="11.28515625" customWidth="1"/>
    <col min="11277" max="11277" width="4.7109375" customWidth="1"/>
    <col min="11278" max="11280" width="4.5703125" bestFit="1" customWidth="1"/>
    <col min="11524" max="11524" width="12.7109375" customWidth="1"/>
    <col min="11526" max="11526" width="11.5703125" customWidth="1"/>
    <col min="11527" max="11527" width="14.7109375" customWidth="1"/>
    <col min="11528" max="11528" width="15.140625" customWidth="1"/>
    <col min="11529" max="11529" width="15.7109375" customWidth="1"/>
    <col min="11530" max="11530" width="16" customWidth="1"/>
    <col min="11531" max="11531" width="13.7109375" customWidth="1"/>
    <col min="11532" max="11532" width="11.28515625" customWidth="1"/>
    <col min="11533" max="11533" width="4.7109375" customWidth="1"/>
    <col min="11534" max="11536" width="4.5703125" bestFit="1" customWidth="1"/>
    <col min="11780" max="11780" width="12.7109375" customWidth="1"/>
    <col min="11782" max="11782" width="11.5703125" customWidth="1"/>
    <col min="11783" max="11783" width="14.7109375" customWidth="1"/>
    <col min="11784" max="11784" width="15.140625" customWidth="1"/>
    <col min="11785" max="11785" width="15.7109375" customWidth="1"/>
    <col min="11786" max="11786" width="16" customWidth="1"/>
    <col min="11787" max="11787" width="13.7109375" customWidth="1"/>
    <col min="11788" max="11788" width="11.28515625" customWidth="1"/>
    <col min="11789" max="11789" width="4.7109375" customWidth="1"/>
    <col min="11790" max="11792" width="4.5703125" bestFit="1" customWidth="1"/>
    <col min="12036" max="12036" width="12.7109375" customWidth="1"/>
    <col min="12038" max="12038" width="11.5703125" customWidth="1"/>
    <col min="12039" max="12039" width="14.7109375" customWidth="1"/>
    <col min="12040" max="12040" width="15.140625" customWidth="1"/>
    <col min="12041" max="12041" width="15.7109375" customWidth="1"/>
    <col min="12042" max="12042" width="16" customWidth="1"/>
    <col min="12043" max="12043" width="13.7109375" customWidth="1"/>
    <col min="12044" max="12044" width="11.28515625" customWidth="1"/>
    <col min="12045" max="12045" width="4.7109375" customWidth="1"/>
    <col min="12046" max="12048" width="4.5703125" bestFit="1" customWidth="1"/>
    <col min="12292" max="12292" width="12.7109375" customWidth="1"/>
    <col min="12294" max="12294" width="11.5703125" customWidth="1"/>
    <col min="12295" max="12295" width="14.7109375" customWidth="1"/>
    <col min="12296" max="12296" width="15.140625" customWidth="1"/>
    <col min="12297" max="12297" width="15.7109375" customWidth="1"/>
    <col min="12298" max="12298" width="16" customWidth="1"/>
    <col min="12299" max="12299" width="13.7109375" customWidth="1"/>
    <col min="12300" max="12300" width="11.28515625" customWidth="1"/>
    <col min="12301" max="12301" width="4.7109375" customWidth="1"/>
    <col min="12302" max="12304" width="4.5703125" bestFit="1" customWidth="1"/>
    <col min="12548" max="12548" width="12.7109375" customWidth="1"/>
    <col min="12550" max="12550" width="11.5703125" customWidth="1"/>
    <col min="12551" max="12551" width="14.7109375" customWidth="1"/>
    <col min="12552" max="12552" width="15.140625" customWidth="1"/>
    <col min="12553" max="12553" width="15.7109375" customWidth="1"/>
    <col min="12554" max="12554" width="16" customWidth="1"/>
    <col min="12555" max="12555" width="13.7109375" customWidth="1"/>
    <col min="12556" max="12556" width="11.28515625" customWidth="1"/>
    <col min="12557" max="12557" width="4.7109375" customWidth="1"/>
    <col min="12558" max="12560" width="4.5703125" bestFit="1" customWidth="1"/>
    <col min="12804" max="12804" width="12.7109375" customWidth="1"/>
    <col min="12806" max="12806" width="11.5703125" customWidth="1"/>
    <col min="12807" max="12807" width="14.7109375" customWidth="1"/>
    <col min="12808" max="12808" width="15.140625" customWidth="1"/>
    <col min="12809" max="12809" width="15.7109375" customWidth="1"/>
    <col min="12810" max="12810" width="16" customWidth="1"/>
    <col min="12811" max="12811" width="13.7109375" customWidth="1"/>
    <col min="12812" max="12812" width="11.28515625" customWidth="1"/>
    <col min="12813" max="12813" width="4.7109375" customWidth="1"/>
    <col min="12814" max="12816" width="4.5703125" bestFit="1" customWidth="1"/>
    <col min="13060" max="13060" width="12.7109375" customWidth="1"/>
    <col min="13062" max="13062" width="11.5703125" customWidth="1"/>
    <col min="13063" max="13063" width="14.7109375" customWidth="1"/>
    <col min="13064" max="13064" width="15.140625" customWidth="1"/>
    <col min="13065" max="13065" width="15.7109375" customWidth="1"/>
    <col min="13066" max="13066" width="16" customWidth="1"/>
    <col min="13067" max="13067" width="13.7109375" customWidth="1"/>
    <col min="13068" max="13068" width="11.28515625" customWidth="1"/>
    <col min="13069" max="13069" width="4.7109375" customWidth="1"/>
    <col min="13070" max="13072" width="4.5703125" bestFit="1" customWidth="1"/>
    <col min="13316" max="13316" width="12.7109375" customWidth="1"/>
    <col min="13318" max="13318" width="11.5703125" customWidth="1"/>
    <col min="13319" max="13319" width="14.7109375" customWidth="1"/>
    <col min="13320" max="13320" width="15.140625" customWidth="1"/>
    <col min="13321" max="13321" width="15.7109375" customWidth="1"/>
    <col min="13322" max="13322" width="16" customWidth="1"/>
    <col min="13323" max="13323" width="13.7109375" customWidth="1"/>
    <col min="13324" max="13324" width="11.28515625" customWidth="1"/>
    <col min="13325" max="13325" width="4.7109375" customWidth="1"/>
    <col min="13326" max="13328" width="4.5703125" bestFit="1" customWidth="1"/>
    <col min="13572" max="13572" width="12.7109375" customWidth="1"/>
    <col min="13574" max="13574" width="11.5703125" customWidth="1"/>
    <col min="13575" max="13575" width="14.7109375" customWidth="1"/>
    <col min="13576" max="13576" width="15.140625" customWidth="1"/>
    <col min="13577" max="13577" width="15.7109375" customWidth="1"/>
    <col min="13578" max="13578" width="16" customWidth="1"/>
    <col min="13579" max="13579" width="13.7109375" customWidth="1"/>
    <col min="13580" max="13580" width="11.28515625" customWidth="1"/>
    <col min="13581" max="13581" width="4.7109375" customWidth="1"/>
    <col min="13582" max="13584" width="4.5703125" bestFit="1" customWidth="1"/>
    <col min="13828" max="13828" width="12.7109375" customWidth="1"/>
    <col min="13830" max="13830" width="11.5703125" customWidth="1"/>
    <col min="13831" max="13831" width="14.7109375" customWidth="1"/>
    <col min="13832" max="13832" width="15.140625" customWidth="1"/>
    <col min="13833" max="13833" width="15.7109375" customWidth="1"/>
    <col min="13834" max="13834" width="16" customWidth="1"/>
    <col min="13835" max="13835" width="13.7109375" customWidth="1"/>
    <col min="13836" max="13836" width="11.28515625" customWidth="1"/>
    <col min="13837" max="13837" width="4.7109375" customWidth="1"/>
    <col min="13838" max="13840" width="4.5703125" bestFit="1" customWidth="1"/>
    <col min="14084" max="14084" width="12.7109375" customWidth="1"/>
    <col min="14086" max="14086" width="11.5703125" customWidth="1"/>
    <col min="14087" max="14087" width="14.7109375" customWidth="1"/>
    <col min="14088" max="14088" width="15.140625" customWidth="1"/>
    <col min="14089" max="14089" width="15.7109375" customWidth="1"/>
    <col min="14090" max="14090" width="16" customWidth="1"/>
    <col min="14091" max="14091" width="13.7109375" customWidth="1"/>
    <col min="14092" max="14092" width="11.28515625" customWidth="1"/>
    <col min="14093" max="14093" width="4.7109375" customWidth="1"/>
    <col min="14094" max="14096" width="4.5703125" bestFit="1" customWidth="1"/>
    <col min="14340" max="14340" width="12.7109375" customWidth="1"/>
    <col min="14342" max="14342" width="11.5703125" customWidth="1"/>
    <col min="14343" max="14343" width="14.7109375" customWidth="1"/>
    <col min="14344" max="14344" width="15.140625" customWidth="1"/>
    <col min="14345" max="14345" width="15.7109375" customWidth="1"/>
    <col min="14346" max="14346" width="16" customWidth="1"/>
    <col min="14347" max="14347" width="13.7109375" customWidth="1"/>
    <col min="14348" max="14348" width="11.28515625" customWidth="1"/>
    <col min="14349" max="14349" width="4.7109375" customWidth="1"/>
    <col min="14350" max="14352" width="4.5703125" bestFit="1" customWidth="1"/>
    <col min="14596" max="14596" width="12.7109375" customWidth="1"/>
    <col min="14598" max="14598" width="11.5703125" customWidth="1"/>
    <col min="14599" max="14599" width="14.7109375" customWidth="1"/>
    <col min="14600" max="14600" width="15.140625" customWidth="1"/>
    <col min="14601" max="14601" width="15.7109375" customWidth="1"/>
    <col min="14602" max="14602" width="16" customWidth="1"/>
    <col min="14603" max="14603" width="13.7109375" customWidth="1"/>
    <col min="14604" max="14604" width="11.28515625" customWidth="1"/>
    <col min="14605" max="14605" width="4.7109375" customWidth="1"/>
    <col min="14606" max="14608" width="4.5703125" bestFit="1" customWidth="1"/>
    <col min="14852" max="14852" width="12.7109375" customWidth="1"/>
    <col min="14854" max="14854" width="11.5703125" customWidth="1"/>
    <col min="14855" max="14855" width="14.7109375" customWidth="1"/>
    <col min="14856" max="14856" width="15.140625" customWidth="1"/>
    <col min="14857" max="14857" width="15.7109375" customWidth="1"/>
    <col min="14858" max="14858" width="16" customWidth="1"/>
    <col min="14859" max="14859" width="13.7109375" customWidth="1"/>
    <col min="14860" max="14860" width="11.28515625" customWidth="1"/>
    <col min="14861" max="14861" width="4.7109375" customWidth="1"/>
    <col min="14862" max="14864" width="4.5703125" bestFit="1" customWidth="1"/>
    <col min="15108" max="15108" width="12.7109375" customWidth="1"/>
    <col min="15110" max="15110" width="11.5703125" customWidth="1"/>
    <col min="15111" max="15111" width="14.7109375" customWidth="1"/>
    <col min="15112" max="15112" width="15.140625" customWidth="1"/>
    <col min="15113" max="15113" width="15.7109375" customWidth="1"/>
    <col min="15114" max="15114" width="16" customWidth="1"/>
    <col min="15115" max="15115" width="13.7109375" customWidth="1"/>
    <col min="15116" max="15116" width="11.28515625" customWidth="1"/>
    <col min="15117" max="15117" width="4.7109375" customWidth="1"/>
    <col min="15118" max="15120" width="4.5703125" bestFit="1" customWidth="1"/>
    <col min="15364" max="15364" width="12.7109375" customWidth="1"/>
    <col min="15366" max="15366" width="11.5703125" customWidth="1"/>
    <col min="15367" max="15367" width="14.7109375" customWidth="1"/>
    <col min="15368" max="15368" width="15.140625" customWidth="1"/>
    <col min="15369" max="15369" width="15.7109375" customWidth="1"/>
    <col min="15370" max="15370" width="16" customWidth="1"/>
    <col min="15371" max="15371" width="13.7109375" customWidth="1"/>
    <col min="15372" max="15372" width="11.28515625" customWidth="1"/>
    <col min="15373" max="15373" width="4.7109375" customWidth="1"/>
    <col min="15374" max="15376" width="4.5703125" bestFit="1" customWidth="1"/>
    <col min="15620" max="15620" width="12.7109375" customWidth="1"/>
    <col min="15622" max="15622" width="11.5703125" customWidth="1"/>
    <col min="15623" max="15623" width="14.7109375" customWidth="1"/>
    <col min="15624" max="15624" width="15.140625" customWidth="1"/>
    <col min="15625" max="15625" width="15.7109375" customWidth="1"/>
    <col min="15626" max="15626" width="16" customWidth="1"/>
    <col min="15627" max="15627" width="13.7109375" customWidth="1"/>
    <col min="15628" max="15628" width="11.28515625" customWidth="1"/>
    <col min="15629" max="15629" width="4.7109375" customWidth="1"/>
    <col min="15630" max="15632" width="4.5703125" bestFit="1" customWidth="1"/>
    <col min="15876" max="15876" width="12.7109375" customWidth="1"/>
    <col min="15878" max="15878" width="11.5703125" customWidth="1"/>
    <col min="15879" max="15879" width="14.7109375" customWidth="1"/>
    <col min="15880" max="15880" width="15.140625" customWidth="1"/>
    <col min="15881" max="15881" width="15.7109375" customWidth="1"/>
    <col min="15882" max="15882" width="16" customWidth="1"/>
    <col min="15883" max="15883" width="13.7109375" customWidth="1"/>
    <col min="15884" max="15884" width="11.28515625" customWidth="1"/>
    <col min="15885" max="15885" width="4.7109375" customWidth="1"/>
    <col min="15886" max="15888" width="4.5703125" bestFit="1" customWidth="1"/>
    <col min="16132" max="16132" width="12.7109375" customWidth="1"/>
    <col min="16134" max="16134" width="11.5703125" customWidth="1"/>
    <col min="16135" max="16135" width="14.7109375" customWidth="1"/>
    <col min="16136" max="16136" width="15.140625" customWidth="1"/>
    <col min="16137" max="16137" width="15.7109375" customWidth="1"/>
    <col min="16138" max="16138" width="16" customWidth="1"/>
    <col min="16139" max="16139" width="13.7109375" customWidth="1"/>
    <col min="16140" max="16140" width="11.28515625" customWidth="1"/>
    <col min="16141" max="16141" width="4.7109375" customWidth="1"/>
    <col min="16142" max="16144" width="4.5703125" bestFit="1" customWidth="1"/>
  </cols>
  <sheetData>
    <row r="1" spans="1:16" x14ac:dyDescent="0.25">
      <c r="A1" s="3" t="s">
        <v>0</v>
      </c>
    </row>
    <row r="2" spans="1:16" x14ac:dyDescent="0.25">
      <c r="A2" s="28" t="s">
        <v>35</v>
      </c>
      <c r="L2" s="31"/>
      <c r="M2" s="31"/>
    </row>
    <row r="3" spans="1:16" ht="59.25" customHeight="1" x14ac:dyDescent="0.25">
      <c r="A3" s="39" t="s">
        <v>37</v>
      </c>
      <c r="B3" s="5" t="s">
        <v>38</v>
      </c>
      <c r="C3" s="29" t="s">
        <v>79</v>
      </c>
      <c r="D3" s="29" t="s">
        <v>80</v>
      </c>
      <c r="E3" s="29" t="s">
        <v>81</v>
      </c>
      <c r="F3" s="29" t="s">
        <v>82</v>
      </c>
      <c r="G3" s="48" t="s">
        <v>83</v>
      </c>
      <c r="H3" s="48" t="s">
        <v>84</v>
      </c>
      <c r="I3" s="48" t="s">
        <v>85</v>
      </c>
      <c r="J3" s="49" t="s">
        <v>86</v>
      </c>
      <c r="K3" s="49" t="s">
        <v>93</v>
      </c>
      <c r="L3" s="30"/>
      <c r="M3" s="30"/>
      <c r="N3" s="31"/>
    </row>
    <row r="4" spans="1:16" x14ac:dyDescent="0.25">
      <c r="A4" s="69" t="s">
        <v>39</v>
      </c>
      <c r="B4" s="9" t="s">
        <v>7</v>
      </c>
      <c r="C4" s="50">
        <v>0.9526627218934911</v>
      </c>
      <c r="D4" s="50">
        <v>0.93023255813953487</v>
      </c>
      <c r="E4" s="50">
        <v>0.93292682926829273</v>
      </c>
      <c r="F4" s="50">
        <v>0.95959595959595956</v>
      </c>
      <c r="G4" s="51">
        <v>0.9668874172185431</v>
      </c>
      <c r="H4" s="50">
        <v>0.93518518518519</v>
      </c>
      <c r="I4" s="52">
        <v>0.96</v>
      </c>
      <c r="J4" s="50">
        <v>0.96829971181555996</v>
      </c>
      <c r="K4" s="50">
        <v>0.96266666666667</v>
      </c>
      <c r="L4" s="41">
        <f>$J$27</f>
        <v>0.88288800454803995</v>
      </c>
      <c r="M4" s="33">
        <f>$E$27</f>
        <v>0.86375190645653277</v>
      </c>
      <c r="N4" s="33">
        <v>0.89</v>
      </c>
      <c r="O4" s="13">
        <v>0.91</v>
      </c>
      <c r="P4" s="13">
        <v>0.87</v>
      </c>
    </row>
    <row r="5" spans="1:16" x14ac:dyDescent="0.25">
      <c r="A5" s="69"/>
      <c r="B5" s="9" t="s">
        <v>8</v>
      </c>
      <c r="C5" s="50">
        <v>0.80625000000000002</v>
      </c>
      <c r="D5" s="50">
        <v>0.78846153846153844</v>
      </c>
      <c r="E5" s="50">
        <v>0.70621468926553677</v>
      </c>
      <c r="F5" s="50">
        <v>0.8392857142857143</v>
      </c>
      <c r="G5" s="50">
        <v>0.6174496644295302</v>
      </c>
      <c r="H5" s="50">
        <v>0.64640883977900998</v>
      </c>
      <c r="I5" s="52">
        <v>0.62</v>
      </c>
      <c r="J5" s="50">
        <v>0.59900990099009999</v>
      </c>
      <c r="K5" s="50">
        <v>0.70103092783505006</v>
      </c>
      <c r="L5" s="41">
        <f t="shared" ref="L5:L25" si="0">$J$27</f>
        <v>0.88288800454803995</v>
      </c>
      <c r="M5" s="33">
        <f t="shared" ref="M5:M25" si="1">$E$27</f>
        <v>0.86375190645653277</v>
      </c>
      <c r="N5" s="13">
        <v>0.89</v>
      </c>
      <c r="O5" s="13">
        <v>0.91</v>
      </c>
      <c r="P5" s="13">
        <v>0.87</v>
      </c>
    </row>
    <row r="6" spans="1:16" x14ac:dyDescent="0.25">
      <c r="A6" s="69"/>
      <c r="B6" s="9" t="s">
        <v>9</v>
      </c>
      <c r="C6" s="50">
        <v>0.88983050847457623</v>
      </c>
      <c r="D6" s="50">
        <v>0.87857142857142856</v>
      </c>
      <c r="E6" s="50">
        <v>0.89597315436241609</v>
      </c>
      <c r="F6" s="50">
        <v>0.89802631578947367</v>
      </c>
      <c r="G6" s="50">
        <v>0.92666666666666664</v>
      </c>
      <c r="H6" s="50">
        <v>0.91071428571429003</v>
      </c>
      <c r="I6" s="52">
        <v>0.89</v>
      </c>
      <c r="J6" s="50">
        <v>0.88345864661654006</v>
      </c>
      <c r="K6" s="50">
        <v>0.85862068965517002</v>
      </c>
      <c r="L6" s="41">
        <f t="shared" si="0"/>
        <v>0.88288800454803995</v>
      </c>
      <c r="M6" s="33">
        <f t="shared" si="1"/>
        <v>0.86375190645653277</v>
      </c>
      <c r="N6" s="13">
        <v>0.89</v>
      </c>
      <c r="O6" s="13">
        <v>0.91</v>
      </c>
      <c r="P6" s="13">
        <v>0.87</v>
      </c>
    </row>
    <row r="7" spans="1:16" x14ac:dyDescent="0.25">
      <c r="A7" s="69"/>
      <c r="B7" s="34" t="s">
        <v>10</v>
      </c>
      <c r="C7" s="53">
        <v>0.90054495912806543</v>
      </c>
      <c r="D7" s="53">
        <v>0.88</v>
      </c>
      <c r="E7" s="53">
        <v>0.86924034869240352</v>
      </c>
      <c r="F7" s="53">
        <v>0.91444600280504906</v>
      </c>
      <c r="G7" s="53">
        <v>0.881491344873502</v>
      </c>
      <c r="H7" s="53">
        <v>0.881491344873502</v>
      </c>
      <c r="I7" s="54">
        <v>0.86</v>
      </c>
      <c r="J7" s="53">
        <v>0.84907975460122997</v>
      </c>
      <c r="K7" s="53">
        <v>0.86845168800931005</v>
      </c>
      <c r="L7" s="41">
        <f t="shared" si="0"/>
        <v>0.88288800454803995</v>
      </c>
      <c r="M7" s="33">
        <f t="shared" si="1"/>
        <v>0.86375190645653277</v>
      </c>
      <c r="N7" s="13">
        <v>0.89</v>
      </c>
      <c r="O7" s="13">
        <v>0.91</v>
      </c>
      <c r="P7" s="13">
        <v>0.87</v>
      </c>
    </row>
    <row r="8" spans="1:16" x14ac:dyDescent="0.25">
      <c r="A8" s="69" t="s">
        <v>40</v>
      </c>
      <c r="B8" s="9" t="s">
        <v>11</v>
      </c>
      <c r="C8" s="50">
        <v>0.91272727272727272</v>
      </c>
      <c r="D8" s="50">
        <v>0.8910505836575876</v>
      </c>
      <c r="E8" s="50">
        <v>0.8936170212765957</v>
      </c>
      <c r="F8" s="50">
        <v>0.94693877551020411</v>
      </c>
      <c r="G8" s="50">
        <v>0.91911764705882348</v>
      </c>
      <c r="H8" s="50">
        <v>0.90987124463518998</v>
      </c>
      <c r="I8" s="52">
        <v>0.95</v>
      </c>
      <c r="J8" s="50">
        <v>0.94690265486726</v>
      </c>
      <c r="K8" s="50">
        <v>0.94915254237288005</v>
      </c>
      <c r="L8" s="41">
        <f t="shared" si="0"/>
        <v>0.88288800454803995</v>
      </c>
      <c r="M8" s="33">
        <f t="shared" si="1"/>
        <v>0.86375190645653277</v>
      </c>
      <c r="N8" s="13">
        <v>0.89</v>
      </c>
      <c r="O8" s="13">
        <v>0.91</v>
      </c>
      <c r="P8" s="13">
        <v>0.87</v>
      </c>
    </row>
    <row r="9" spans="1:16" x14ac:dyDescent="0.25">
      <c r="A9" s="69"/>
      <c r="B9" s="9" t="s">
        <v>12</v>
      </c>
      <c r="C9" s="50">
        <v>0.86821705426356588</v>
      </c>
      <c r="D9" s="50">
        <v>0.85217391304347823</v>
      </c>
      <c r="E9" s="50">
        <v>0.83333333333333337</v>
      </c>
      <c r="F9" s="50">
        <v>0.86868686868686873</v>
      </c>
      <c r="G9" s="50">
        <v>0.92222222222222228</v>
      </c>
      <c r="H9" s="50">
        <v>0.87368421052631995</v>
      </c>
      <c r="I9" s="52">
        <v>0.89</v>
      </c>
      <c r="J9" s="50">
        <v>0.93137254901960997</v>
      </c>
      <c r="K9" s="50">
        <v>0.88495575221238998</v>
      </c>
      <c r="L9" s="41">
        <f t="shared" si="0"/>
        <v>0.88288800454803995</v>
      </c>
      <c r="M9" s="33">
        <f t="shared" si="1"/>
        <v>0.86375190645653277</v>
      </c>
      <c r="N9" s="13">
        <v>0.89</v>
      </c>
      <c r="O9" s="13">
        <v>0.91</v>
      </c>
      <c r="P9" s="13">
        <v>0.87</v>
      </c>
    </row>
    <row r="10" spans="1:16" x14ac:dyDescent="0.25">
      <c r="A10" s="69"/>
      <c r="B10" s="9" t="s">
        <v>13</v>
      </c>
      <c r="C10" s="50">
        <v>0.86904761904761907</v>
      </c>
      <c r="D10" s="50">
        <v>0.76344086021505375</v>
      </c>
      <c r="E10" s="50">
        <v>0.83870967741935487</v>
      </c>
      <c r="F10" s="50">
        <v>0.89873417721518989</v>
      </c>
      <c r="G10" s="50">
        <v>0.87</v>
      </c>
      <c r="H10" s="50">
        <v>0.875</v>
      </c>
      <c r="I10" s="52">
        <v>0.87</v>
      </c>
      <c r="J10" s="50">
        <v>0.89380530973451</v>
      </c>
      <c r="K10" s="50">
        <v>0.91089108910891003</v>
      </c>
      <c r="L10" s="41">
        <f t="shared" si="0"/>
        <v>0.88288800454803995</v>
      </c>
      <c r="M10" s="33">
        <f t="shared" si="1"/>
        <v>0.86375190645653277</v>
      </c>
      <c r="N10" s="13">
        <v>0.89</v>
      </c>
      <c r="O10" s="13">
        <v>0.91</v>
      </c>
      <c r="P10" s="13">
        <v>0.87</v>
      </c>
    </row>
    <row r="11" spans="1:16" x14ac:dyDescent="0.25">
      <c r="A11" s="69"/>
      <c r="B11" s="9" t="s">
        <v>14</v>
      </c>
      <c r="C11" s="50">
        <v>0.84</v>
      </c>
      <c r="D11" s="50">
        <v>0.75238095238095237</v>
      </c>
      <c r="E11" s="50">
        <v>0.78431372549019607</v>
      </c>
      <c r="F11" s="50">
        <v>0.86885245901639341</v>
      </c>
      <c r="G11" s="50">
        <v>0.92800000000000005</v>
      </c>
      <c r="H11" s="50">
        <v>0.88235294117647001</v>
      </c>
      <c r="I11" s="52">
        <v>0.87</v>
      </c>
      <c r="J11" s="50">
        <v>0.90434782608695996</v>
      </c>
      <c r="K11" s="50">
        <v>0.92537313432835999</v>
      </c>
      <c r="L11" s="41">
        <f t="shared" si="0"/>
        <v>0.88288800454803995</v>
      </c>
      <c r="M11" s="33">
        <f t="shared" si="1"/>
        <v>0.86375190645653277</v>
      </c>
      <c r="N11" s="13">
        <v>0.89</v>
      </c>
      <c r="O11" s="13">
        <v>0.91</v>
      </c>
      <c r="P11" s="13">
        <v>0.87</v>
      </c>
    </row>
    <row r="12" spans="1:16" x14ac:dyDescent="0.25">
      <c r="A12" s="69"/>
      <c r="B12" s="34" t="s">
        <v>15</v>
      </c>
      <c r="C12" s="53">
        <v>0.8844827586206897</v>
      </c>
      <c r="D12" s="53">
        <v>0.84</v>
      </c>
      <c r="E12" s="53">
        <v>0.85470085470085466</v>
      </c>
      <c r="F12" s="53">
        <v>0.90825688073394495</v>
      </c>
      <c r="G12" s="53">
        <v>0.91311754684838164</v>
      </c>
      <c r="H12" s="53">
        <v>0.890625</v>
      </c>
      <c r="I12" s="54">
        <v>0.91</v>
      </c>
      <c r="J12" s="53">
        <v>0.92446043165467995</v>
      </c>
      <c r="K12" s="53">
        <v>0.92465753424658004</v>
      </c>
      <c r="L12" s="41">
        <f t="shared" si="0"/>
        <v>0.88288800454803995</v>
      </c>
      <c r="M12" s="33">
        <f t="shared" si="1"/>
        <v>0.86375190645653277</v>
      </c>
      <c r="N12" s="13">
        <v>0.89</v>
      </c>
      <c r="O12" s="13">
        <v>0.91</v>
      </c>
      <c r="P12" s="13">
        <v>0.87</v>
      </c>
    </row>
    <row r="13" spans="1:16" x14ac:dyDescent="0.25">
      <c r="A13" s="69" t="s">
        <v>41</v>
      </c>
      <c r="B13" s="9" t="s">
        <v>16</v>
      </c>
      <c r="C13" s="50">
        <v>0.92307692307692313</v>
      </c>
      <c r="D13" s="50">
        <v>0.8571428571428571</v>
      </c>
      <c r="E13" s="50">
        <v>0.63636363636363635</v>
      </c>
      <c r="F13" s="50">
        <v>0.8571428571428571</v>
      </c>
      <c r="G13" s="50">
        <v>0.7</v>
      </c>
      <c r="H13" s="50">
        <v>0.9</v>
      </c>
      <c r="I13" s="52">
        <v>0.8</v>
      </c>
      <c r="J13" s="50">
        <v>1</v>
      </c>
      <c r="K13" s="50">
        <v>0.9</v>
      </c>
      <c r="L13" s="41">
        <f t="shared" si="0"/>
        <v>0.88288800454803995</v>
      </c>
      <c r="M13" s="33">
        <f t="shared" si="1"/>
        <v>0.86375190645653277</v>
      </c>
      <c r="N13" s="13">
        <v>0.89</v>
      </c>
      <c r="O13" s="13">
        <v>0.91</v>
      </c>
      <c r="P13" s="13">
        <v>0.87</v>
      </c>
    </row>
    <row r="14" spans="1:16" x14ac:dyDescent="0.25">
      <c r="A14" s="69"/>
      <c r="B14" s="9" t="s">
        <v>34</v>
      </c>
      <c r="C14" s="55" t="s">
        <v>87</v>
      </c>
      <c r="D14" s="55" t="s">
        <v>87</v>
      </c>
      <c r="E14" s="55" t="s">
        <v>87</v>
      </c>
      <c r="F14" s="55" t="s">
        <v>87</v>
      </c>
      <c r="G14" s="55" t="s">
        <v>87</v>
      </c>
      <c r="H14" s="55" t="s">
        <v>87</v>
      </c>
      <c r="I14" s="55" t="s">
        <v>87</v>
      </c>
      <c r="J14" s="55" t="s">
        <v>87</v>
      </c>
      <c r="K14" s="55" t="s">
        <v>69</v>
      </c>
      <c r="L14" s="41">
        <f t="shared" si="0"/>
        <v>0.88288800454803995</v>
      </c>
      <c r="M14" s="33">
        <f t="shared" si="1"/>
        <v>0.86375190645653277</v>
      </c>
      <c r="N14" s="13">
        <v>0.89</v>
      </c>
      <c r="O14" s="13">
        <v>0.91</v>
      </c>
      <c r="P14" s="13">
        <v>0.87</v>
      </c>
    </row>
    <row r="15" spans="1:16" x14ac:dyDescent="0.25">
      <c r="A15" s="69"/>
      <c r="B15" s="9" t="s">
        <v>17</v>
      </c>
      <c r="C15" s="50">
        <v>0.81690140845070425</v>
      </c>
      <c r="D15" s="50">
        <v>0.80851063829787229</v>
      </c>
      <c r="E15" s="50">
        <v>0.875</v>
      </c>
      <c r="F15" s="50">
        <v>0.92307692307692313</v>
      </c>
      <c r="G15" s="52">
        <v>0.88</v>
      </c>
      <c r="H15" s="52">
        <v>0.88636363636364002</v>
      </c>
      <c r="I15" s="52">
        <v>0.89</v>
      </c>
      <c r="J15" s="50">
        <v>0.94117647058824006</v>
      </c>
      <c r="K15" s="50">
        <v>0.85714285714285998</v>
      </c>
      <c r="L15" s="41">
        <f t="shared" si="0"/>
        <v>0.88288800454803995</v>
      </c>
      <c r="M15" s="33">
        <f t="shared" si="1"/>
        <v>0.86375190645653277</v>
      </c>
      <c r="N15" s="13">
        <v>0.89</v>
      </c>
      <c r="O15" s="13">
        <v>0.91</v>
      </c>
      <c r="P15" s="13">
        <v>0.87</v>
      </c>
    </row>
    <row r="16" spans="1:16" x14ac:dyDescent="0.25">
      <c r="A16" s="69"/>
      <c r="B16" s="9" t="s">
        <v>18</v>
      </c>
      <c r="C16" s="50">
        <v>0.84848484848484851</v>
      </c>
      <c r="D16" s="50">
        <v>0.88135593220338981</v>
      </c>
      <c r="E16" s="50">
        <v>0.85106382978723405</v>
      </c>
      <c r="F16" s="50">
        <v>0.97959183673469385</v>
      </c>
      <c r="G16" s="50">
        <v>0.96226415094339623</v>
      </c>
      <c r="H16" s="50">
        <v>0.92452830188679003</v>
      </c>
      <c r="I16" s="52">
        <v>0.89</v>
      </c>
      <c r="J16" s="50">
        <v>0.92682926829267998</v>
      </c>
      <c r="K16" s="50">
        <v>0.89655172413793005</v>
      </c>
      <c r="L16" s="41">
        <f t="shared" si="0"/>
        <v>0.88288800454803995</v>
      </c>
      <c r="M16" s="33">
        <f t="shared" si="1"/>
        <v>0.86375190645653277</v>
      </c>
      <c r="N16" s="13">
        <v>0.89</v>
      </c>
      <c r="O16" s="13">
        <v>0.91</v>
      </c>
      <c r="P16" s="13">
        <v>0.87</v>
      </c>
    </row>
    <row r="17" spans="1:16" x14ac:dyDescent="0.25">
      <c r="A17" s="69"/>
      <c r="B17" s="9" t="s">
        <v>19</v>
      </c>
      <c r="C17" s="50">
        <v>0.86792452830188682</v>
      </c>
      <c r="D17" s="50">
        <v>0.97142857142857142</v>
      </c>
      <c r="E17" s="50">
        <v>0.85416666666666663</v>
      </c>
      <c r="F17" s="50">
        <v>0.88636363636363635</v>
      </c>
      <c r="G17" s="52">
        <v>0.875</v>
      </c>
      <c r="H17" s="52">
        <v>0.73684210526315996</v>
      </c>
      <c r="I17" s="52">
        <v>0.95</v>
      </c>
      <c r="J17" s="50">
        <v>0.95744680851064001</v>
      </c>
      <c r="K17" s="50">
        <v>0.86666666666667003</v>
      </c>
      <c r="L17" s="41">
        <f t="shared" si="0"/>
        <v>0.88288800454803995</v>
      </c>
      <c r="M17" s="33">
        <f t="shared" si="1"/>
        <v>0.86375190645653277</v>
      </c>
      <c r="N17" s="13">
        <v>0.89</v>
      </c>
      <c r="O17" s="13">
        <v>0.91</v>
      </c>
      <c r="P17" s="13">
        <v>0.87</v>
      </c>
    </row>
    <row r="18" spans="1:16" x14ac:dyDescent="0.25">
      <c r="A18" s="69"/>
      <c r="B18" s="9" t="s">
        <v>20</v>
      </c>
      <c r="C18" s="50">
        <v>0.9</v>
      </c>
      <c r="D18" s="50">
        <v>0.86363636363636365</v>
      </c>
      <c r="E18" s="50">
        <v>0.8666666666666667</v>
      </c>
      <c r="F18" s="50">
        <v>0.94117647058823528</v>
      </c>
      <c r="G18" s="50">
        <v>0.79411764705882348</v>
      </c>
      <c r="H18" s="50">
        <v>0.78260869565216995</v>
      </c>
      <c r="I18" s="52">
        <v>0.92</v>
      </c>
      <c r="J18" s="50">
        <v>0.89655172413793005</v>
      </c>
      <c r="K18" s="50">
        <v>0.92</v>
      </c>
      <c r="L18" s="41">
        <f t="shared" si="0"/>
        <v>0.88288800454803995</v>
      </c>
      <c r="M18" s="33">
        <f t="shared" si="1"/>
        <v>0.86375190645653277</v>
      </c>
      <c r="N18" s="13">
        <v>0.89</v>
      </c>
      <c r="O18" s="13">
        <v>0.91</v>
      </c>
      <c r="P18" s="13">
        <v>0.87</v>
      </c>
    </row>
    <row r="19" spans="1:16" x14ac:dyDescent="0.25">
      <c r="A19" s="69"/>
      <c r="B19" s="9" t="s">
        <v>21</v>
      </c>
      <c r="C19" s="50">
        <v>0.85</v>
      </c>
      <c r="D19" s="50">
        <v>0.84397163120567376</v>
      </c>
      <c r="E19" s="50">
        <v>0.86046511627906974</v>
      </c>
      <c r="F19" s="50">
        <v>0.85</v>
      </c>
      <c r="G19" s="50">
        <v>0.86538461538461542</v>
      </c>
      <c r="H19" s="50">
        <v>0.80392156862745001</v>
      </c>
      <c r="I19" s="52">
        <v>0.92</v>
      </c>
      <c r="J19" s="50">
        <v>0.84848484848484995</v>
      </c>
      <c r="K19" s="50">
        <v>0.93150684931507</v>
      </c>
      <c r="L19" s="41">
        <f t="shared" si="0"/>
        <v>0.88288800454803995</v>
      </c>
      <c r="M19" s="33">
        <f t="shared" si="1"/>
        <v>0.86375190645653277</v>
      </c>
      <c r="N19" s="13">
        <v>0.89</v>
      </c>
      <c r="O19" s="13">
        <v>0.91</v>
      </c>
      <c r="P19" s="13">
        <v>0.87</v>
      </c>
    </row>
    <row r="20" spans="1:16" x14ac:dyDescent="0.25">
      <c r="A20" s="69"/>
      <c r="B20" s="9" t="s">
        <v>22</v>
      </c>
      <c r="C20" s="50">
        <v>0.971830985915493</v>
      </c>
      <c r="D20" s="50">
        <v>0.96721311475409832</v>
      </c>
      <c r="E20" s="50">
        <v>0.98113207547169812</v>
      </c>
      <c r="F20" s="50">
        <v>0.94871794871794868</v>
      </c>
      <c r="G20" s="50">
        <v>0.94736842105263153</v>
      </c>
      <c r="H20" s="50">
        <v>0.94117647058824006</v>
      </c>
      <c r="I20" s="52">
        <v>0.89</v>
      </c>
      <c r="J20" s="50">
        <v>1</v>
      </c>
      <c r="K20" s="50">
        <v>1</v>
      </c>
      <c r="L20" s="41">
        <f t="shared" si="0"/>
        <v>0.88288800454803995</v>
      </c>
      <c r="M20" s="33">
        <f t="shared" si="1"/>
        <v>0.86375190645653277</v>
      </c>
      <c r="N20" s="13">
        <v>0.89</v>
      </c>
      <c r="O20" s="13">
        <v>0.91</v>
      </c>
      <c r="P20" s="13">
        <v>0.87</v>
      </c>
    </row>
    <row r="21" spans="1:16" x14ac:dyDescent="0.25">
      <c r="A21" s="69"/>
      <c r="B21" s="9" t="s">
        <v>23</v>
      </c>
      <c r="C21" s="50">
        <v>0.83333333333333337</v>
      </c>
      <c r="D21" s="50">
        <v>0.82608695652173914</v>
      </c>
      <c r="E21" s="50">
        <v>0.81818181818181823</v>
      </c>
      <c r="F21" s="50">
        <v>0.84523809523809523</v>
      </c>
      <c r="G21" s="50">
        <v>0.78378378378378377</v>
      </c>
      <c r="H21" s="50">
        <v>0.82758620689655005</v>
      </c>
      <c r="I21" s="52">
        <v>0.79</v>
      </c>
      <c r="J21" s="50">
        <v>0.87654320987654</v>
      </c>
      <c r="K21" s="50">
        <v>0.84507042253521003</v>
      </c>
      <c r="L21" s="41">
        <f t="shared" si="0"/>
        <v>0.88288800454803995</v>
      </c>
      <c r="M21" s="33">
        <f t="shared" si="1"/>
        <v>0.86375190645653277</v>
      </c>
      <c r="N21" s="13">
        <v>0.89</v>
      </c>
      <c r="O21" s="13">
        <v>0.91</v>
      </c>
      <c r="P21" s="13">
        <v>0.87</v>
      </c>
    </row>
    <row r="22" spans="1:16" x14ac:dyDescent="0.25">
      <c r="A22" s="69"/>
      <c r="B22" s="9" t="s">
        <v>24</v>
      </c>
      <c r="C22" s="50">
        <v>0.27272727272727271</v>
      </c>
      <c r="D22" s="50">
        <v>0.91428571428571426</v>
      </c>
      <c r="E22" s="50">
        <v>1</v>
      </c>
      <c r="F22" s="50">
        <v>0.92307692307692313</v>
      </c>
      <c r="G22" s="50">
        <v>1</v>
      </c>
      <c r="H22" s="50">
        <v>0.5</v>
      </c>
      <c r="I22" s="52">
        <v>1</v>
      </c>
      <c r="J22" s="50">
        <v>0.75</v>
      </c>
      <c r="K22" s="50">
        <v>1</v>
      </c>
      <c r="L22" s="41">
        <f t="shared" si="0"/>
        <v>0.88288800454803995</v>
      </c>
      <c r="M22" s="33">
        <f t="shared" si="1"/>
        <v>0.86375190645653277</v>
      </c>
      <c r="N22" s="13">
        <v>0.89</v>
      </c>
      <c r="O22" s="13">
        <v>0.91</v>
      </c>
      <c r="P22" s="13">
        <v>0.87</v>
      </c>
    </row>
    <row r="23" spans="1:16" x14ac:dyDescent="0.25">
      <c r="A23" s="69"/>
      <c r="B23" s="9" t="s">
        <v>25</v>
      </c>
      <c r="C23" s="50">
        <v>0.8571428571428571</v>
      </c>
      <c r="D23" s="50">
        <v>0.96875</v>
      </c>
      <c r="E23" s="50">
        <v>0.93333333333333335</v>
      </c>
      <c r="F23" s="50">
        <v>0.91111111111111109</v>
      </c>
      <c r="G23" s="50">
        <v>0.95454545454545459</v>
      </c>
      <c r="H23" s="50">
        <v>0.93333333333333002</v>
      </c>
      <c r="I23" s="52">
        <v>0.91</v>
      </c>
      <c r="J23" s="50">
        <v>0.9</v>
      </c>
      <c r="K23" s="50">
        <v>0.93333333333333002</v>
      </c>
      <c r="L23" s="41">
        <f t="shared" si="0"/>
        <v>0.88288800454803995</v>
      </c>
      <c r="M23" s="33">
        <f t="shared" si="1"/>
        <v>0.86375190645653277</v>
      </c>
      <c r="N23" s="13">
        <v>0.89</v>
      </c>
      <c r="O23" s="13">
        <v>0.91</v>
      </c>
      <c r="P23" s="13">
        <v>0.87</v>
      </c>
    </row>
    <row r="24" spans="1:16" x14ac:dyDescent="0.25">
      <c r="A24" s="69"/>
      <c r="B24" s="9" t="s">
        <v>26</v>
      </c>
      <c r="C24" s="50">
        <v>0.89393939393939392</v>
      </c>
      <c r="D24" s="50">
        <v>0.83582089552238803</v>
      </c>
      <c r="E24" s="50">
        <v>0.80952380952380953</v>
      </c>
      <c r="F24" s="50">
        <v>0.86538461538461542</v>
      </c>
      <c r="G24" s="50">
        <v>0.86</v>
      </c>
      <c r="H24" s="50">
        <v>0.828125</v>
      </c>
      <c r="I24" s="52">
        <v>0.96</v>
      </c>
      <c r="J24" s="50">
        <v>0.84</v>
      </c>
      <c r="K24" s="50">
        <v>0.77777777777778001</v>
      </c>
      <c r="L24" s="41">
        <f t="shared" si="0"/>
        <v>0.88288800454803995</v>
      </c>
      <c r="M24" s="33">
        <f t="shared" si="1"/>
        <v>0.86375190645653277</v>
      </c>
      <c r="N24" s="13">
        <v>0.89</v>
      </c>
      <c r="O24" s="13">
        <v>0.91</v>
      </c>
      <c r="P24" s="13">
        <v>0.87</v>
      </c>
    </row>
    <row r="25" spans="1:16" x14ac:dyDescent="0.25">
      <c r="A25" s="69"/>
      <c r="B25" s="34" t="s">
        <v>27</v>
      </c>
      <c r="C25" s="53">
        <v>0.83821263482280428</v>
      </c>
      <c r="D25" s="53">
        <v>0.87</v>
      </c>
      <c r="E25" s="53">
        <v>0.86528497409326421</v>
      </c>
      <c r="F25" s="53">
        <v>0.89035916824196593</v>
      </c>
      <c r="G25" s="53">
        <v>0.86534216335540837</v>
      </c>
      <c r="H25" s="53">
        <v>0.84042553191489</v>
      </c>
      <c r="I25" s="54">
        <v>0.9</v>
      </c>
      <c r="J25" s="53">
        <v>0.89432989690721998</v>
      </c>
      <c r="K25" s="53">
        <v>0.87909319899244331</v>
      </c>
      <c r="L25" s="41">
        <f t="shared" si="0"/>
        <v>0.88288800454803995</v>
      </c>
      <c r="M25" s="33">
        <f t="shared" si="1"/>
        <v>0.86375190645653277</v>
      </c>
      <c r="N25" s="13">
        <v>0.89</v>
      </c>
      <c r="O25" s="13">
        <v>0.91</v>
      </c>
      <c r="P25" s="13">
        <v>0.87</v>
      </c>
    </row>
    <row r="26" spans="1:16" x14ac:dyDescent="0.25">
      <c r="A26" s="44" t="s">
        <v>67</v>
      </c>
      <c r="B26" s="38" t="s">
        <v>68</v>
      </c>
      <c r="C26" s="55" t="s">
        <v>87</v>
      </c>
      <c r="D26" s="55" t="s">
        <v>87</v>
      </c>
      <c r="E26" s="55" t="s">
        <v>87</v>
      </c>
      <c r="F26" s="55" t="s">
        <v>87</v>
      </c>
      <c r="G26" s="55" t="s">
        <v>87</v>
      </c>
      <c r="H26" s="55" t="s">
        <v>87</v>
      </c>
      <c r="I26" s="55" t="s">
        <v>87</v>
      </c>
      <c r="J26" s="55" t="s">
        <v>87</v>
      </c>
      <c r="K26" s="55" t="s">
        <v>69</v>
      </c>
      <c r="L26" s="41"/>
      <c r="M26" s="33"/>
      <c r="N26" s="13"/>
      <c r="O26" s="13"/>
      <c r="P26" s="13"/>
    </row>
    <row r="27" spans="1:16" x14ac:dyDescent="0.25">
      <c r="A27" s="35" t="s">
        <v>28</v>
      </c>
      <c r="B27" s="35"/>
      <c r="C27" s="53">
        <v>0.88</v>
      </c>
      <c r="D27" s="53">
        <v>0.87</v>
      </c>
      <c r="E27" s="53">
        <v>0.86375190645653277</v>
      </c>
      <c r="F27" s="53">
        <v>0.90542809177392281</v>
      </c>
      <c r="G27" s="53">
        <v>0.88777219430485765</v>
      </c>
      <c r="H27" s="53">
        <v>0.86455488803932001</v>
      </c>
      <c r="I27" s="56">
        <v>0.88</v>
      </c>
      <c r="J27" s="53">
        <v>0.88288800454803995</v>
      </c>
      <c r="K27" s="53">
        <v>0.88858695652173914</v>
      </c>
      <c r="L27" s="20"/>
      <c r="M27" s="20"/>
    </row>
  </sheetData>
  <mergeCells count="3">
    <mergeCell ref="A4:A7"/>
    <mergeCell ref="A8:A12"/>
    <mergeCell ref="A13:A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Kirjeldus2019</vt:lpstr>
      <vt:lpstr>Aruandesse2019</vt:lpstr>
      <vt:lpstr>Andmed_detailsem</vt:lpstr>
      <vt:lpstr>Aastate võrdlus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Sirli Joona</dc:creator>
  <cp:lastModifiedBy>Mariliis Põld</cp:lastModifiedBy>
  <dcterms:created xsi:type="dcterms:W3CDTF">2018-06-13T11:28:09Z</dcterms:created>
  <dcterms:modified xsi:type="dcterms:W3CDTF">2020-09-30T07:06:06Z</dcterms:modified>
</cp:coreProperties>
</file>