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8_{76F07167-C133-4DA5-BCB1-02BD4A1D450B}" xr6:coauthVersionLast="45" xr6:coauthVersionMax="45" xr10:uidLastSave="{00000000-0000-0000-0000-000000000000}"/>
  <bookViews>
    <workbookView xWindow="-120" yWindow="-120" windowWidth="29040" windowHeight="15840" tabRatio="914" activeTab="1" xr2:uid="{00000000-000D-0000-FFFF-FFFF00000000}"/>
  </bookViews>
  <sheets>
    <sheet name="Kirjeldus" sheetId="7" r:id="rId1"/>
    <sheet name="Aruandesse2018" sheetId="15" r:id="rId2"/>
    <sheet name="Aruandesse2017" sheetId="14" r:id="rId3"/>
    <sheet name="Aruandesse2016" sheetId="11" r:id="rId4"/>
    <sheet name="Aruandesse2015" sheetId="10" r:id="rId5"/>
    <sheet name="Aruandesse2014" sheetId="6" r:id="rId6"/>
  </sheets>
  <definedNames>
    <definedName name="DF_GRID_1" localSheetId="2">#REF!</definedName>
    <definedName name="DF_GRID_1" localSheetId="1">#REF!</definedName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5" l="1"/>
  <c r="E46" i="15"/>
  <c r="J45" i="15"/>
  <c r="J44" i="15"/>
  <c r="J40" i="15"/>
  <c r="I39" i="15"/>
  <c r="J34" i="15"/>
  <c r="J31" i="15"/>
  <c r="J24" i="15"/>
  <c r="L24" i="15" s="1"/>
  <c r="I24" i="15"/>
  <c r="F24" i="15" s="1"/>
  <c r="E24" i="15"/>
  <c r="J23" i="15"/>
  <c r="I23" i="15"/>
  <c r="E23" i="15"/>
  <c r="K23" i="15" s="1"/>
  <c r="J22" i="15"/>
  <c r="L22" i="15" s="1"/>
  <c r="I22" i="15"/>
  <c r="K22" i="15" s="1"/>
  <c r="J21" i="15"/>
  <c r="I21" i="15"/>
  <c r="F21" i="15" s="1"/>
  <c r="E21" i="15"/>
  <c r="L21" i="15" s="1"/>
  <c r="J20" i="15"/>
  <c r="I20" i="15"/>
  <c r="F20" i="15" s="1"/>
  <c r="E20" i="15"/>
  <c r="J19" i="15"/>
  <c r="I19" i="15"/>
  <c r="F19" i="15" s="1"/>
  <c r="E19" i="15"/>
  <c r="J18" i="15"/>
  <c r="I18" i="15"/>
  <c r="E18" i="15"/>
  <c r="J17" i="15"/>
  <c r="I17" i="15"/>
  <c r="F17" i="15" s="1"/>
  <c r="E17" i="15"/>
  <c r="J16" i="15"/>
  <c r="L16" i="15" s="1"/>
  <c r="I16" i="15"/>
  <c r="E16" i="15"/>
  <c r="K16" i="15" s="1"/>
  <c r="J15" i="15"/>
  <c r="L15" i="15" s="1"/>
  <c r="I15" i="15"/>
  <c r="E15" i="15"/>
  <c r="J14" i="15"/>
  <c r="I14" i="15"/>
  <c r="E14" i="15"/>
  <c r="J13" i="15"/>
  <c r="L13" i="15" s="1"/>
  <c r="I13" i="15"/>
  <c r="F13" i="15"/>
  <c r="E13" i="15"/>
  <c r="K13" i="15" s="1"/>
  <c r="J12" i="15"/>
  <c r="J11" i="15"/>
  <c r="L11" i="15" s="1"/>
  <c r="I11" i="15"/>
  <c r="F11" i="15" s="1"/>
  <c r="E11" i="15"/>
  <c r="J10" i="15"/>
  <c r="L10" i="15" s="1"/>
  <c r="I10" i="15"/>
  <c r="F10" i="15"/>
  <c r="E10" i="15"/>
  <c r="J9" i="15"/>
  <c r="I9" i="15"/>
  <c r="E9" i="15"/>
  <c r="K9" i="15" s="1"/>
  <c r="J8" i="15"/>
  <c r="I8" i="15"/>
  <c r="K8" i="15" s="1"/>
  <c r="E8" i="15"/>
  <c r="J6" i="15"/>
  <c r="I6" i="15"/>
  <c r="E6" i="15"/>
  <c r="K6" i="15" s="1"/>
  <c r="J5" i="15"/>
  <c r="L5" i="15" s="1"/>
  <c r="I5" i="15"/>
  <c r="E5" i="15"/>
  <c r="J4" i="15"/>
  <c r="I4" i="15"/>
  <c r="E4" i="15"/>
  <c r="F4" i="15" l="1"/>
  <c r="K17" i="15"/>
  <c r="L20" i="15"/>
  <c r="L4" i="15"/>
  <c r="L14" i="15"/>
  <c r="L18" i="15"/>
  <c r="K20" i="15"/>
  <c r="L23" i="15"/>
  <c r="K5" i="15"/>
  <c r="F6" i="15"/>
  <c r="L8" i="15"/>
  <c r="K10" i="15"/>
  <c r="K11" i="15"/>
  <c r="K15" i="15"/>
  <c r="L17" i="15"/>
  <c r="K19" i="15"/>
  <c r="I32" i="15"/>
  <c r="E43" i="15"/>
  <c r="E35" i="15"/>
  <c r="I37" i="15"/>
  <c r="J43" i="15"/>
  <c r="E31" i="15"/>
  <c r="L31" i="15" s="1"/>
  <c r="E34" i="15"/>
  <c r="L34" i="15" s="1"/>
  <c r="I36" i="15"/>
  <c r="E42" i="15"/>
  <c r="E45" i="15"/>
  <c r="L45" i="15" s="1"/>
  <c r="J32" i="15"/>
  <c r="J35" i="15"/>
  <c r="L35" i="15" s="1"/>
  <c r="J39" i="15"/>
  <c r="J41" i="15"/>
  <c r="I43" i="15"/>
  <c r="F43" i="15" s="1"/>
  <c r="E25" i="15"/>
  <c r="K21" i="15"/>
  <c r="K18" i="15"/>
  <c r="F16" i="15"/>
  <c r="L19" i="15"/>
  <c r="F23" i="15"/>
  <c r="K14" i="15"/>
  <c r="F15" i="15"/>
  <c r="K24" i="15"/>
  <c r="J25" i="15"/>
  <c r="F9" i="15"/>
  <c r="L9" i="15"/>
  <c r="I12" i="15"/>
  <c r="E12" i="15"/>
  <c r="L12" i="15" s="1"/>
  <c r="F5" i="15"/>
  <c r="L6" i="15"/>
  <c r="J7" i="15"/>
  <c r="K4" i="15"/>
  <c r="E32" i="15"/>
  <c r="K32" i="15" s="1"/>
  <c r="E36" i="15"/>
  <c r="L43" i="15"/>
  <c r="J36" i="15"/>
  <c r="I40" i="15"/>
  <c r="F40" i="15" s="1"/>
  <c r="I41" i="15"/>
  <c r="I44" i="15"/>
  <c r="F44" i="15" s="1"/>
  <c r="I31" i="15"/>
  <c r="F31" i="15" s="1"/>
  <c r="I35" i="15"/>
  <c r="J37" i="15"/>
  <c r="E39" i="15"/>
  <c r="K39" i="15" s="1"/>
  <c r="E40" i="15"/>
  <c r="L40" i="15" s="1"/>
  <c r="J42" i="15"/>
  <c r="E44" i="15"/>
  <c r="J46" i="15"/>
  <c r="L46" i="15" s="1"/>
  <c r="F12" i="15"/>
  <c r="F39" i="15"/>
  <c r="I45" i="15"/>
  <c r="F45" i="15" s="1"/>
  <c r="I7" i="15"/>
  <c r="I25" i="15"/>
  <c r="E26" i="15"/>
  <c r="I34" i="15"/>
  <c r="F34" i="15" s="1"/>
  <c r="E37" i="15"/>
  <c r="E41" i="15"/>
  <c r="I42" i="15"/>
  <c r="I46" i="15"/>
  <c r="E7" i="15"/>
  <c r="F8" i="15"/>
  <c r="F14" i="15"/>
  <c r="F18" i="15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L34" i="11"/>
  <c r="L38" i="11"/>
  <c r="L42" i="11"/>
  <c r="L46" i="11"/>
  <c r="K33" i="11"/>
  <c r="K37" i="11"/>
  <c r="K41" i="11"/>
  <c r="K45" i="11"/>
  <c r="K31" i="11"/>
  <c r="J26" i="11"/>
  <c r="J31" i="11"/>
  <c r="J32" i="11"/>
  <c r="L32" i="11" s="1"/>
  <c r="J33" i="11"/>
  <c r="L33" i="11" s="1"/>
  <c r="J34" i="11"/>
  <c r="J35" i="11"/>
  <c r="L35" i="11" s="1"/>
  <c r="J36" i="11"/>
  <c r="L36" i="11" s="1"/>
  <c r="J37" i="11"/>
  <c r="L37" i="11" s="1"/>
  <c r="J38" i="11"/>
  <c r="J39" i="11"/>
  <c r="L39" i="11" s="1"/>
  <c r="J40" i="11"/>
  <c r="L40" i="11" s="1"/>
  <c r="J41" i="11"/>
  <c r="L41" i="11" s="1"/>
  <c r="J42" i="11"/>
  <c r="J43" i="11"/>
  <c r="L43" i="11" s="1"/>
  <c r="J44" i="11"/>
  <c r="L44" i="11" s="1"/>
  <c r="J45" i="11"/>
  <c r="L45" i="11" s="1"/>
  <c r="J46" i="11"/>
  <c r="J47" i="11"/>
  <c r="L47" i="11" s="1"/>
  <c r="J48" i="11"/>
  <c r="L48" i="11" s="1"/>
  <c r="I32" i="11"/>
  <c r="K32" i="11" s="1"/>
  <c r="I33" i="11"/>
  <c r="I34" i="11"/>
  <c r="K34" i="11" s="1"/>
  <c r="I35" i="11"/>
  <c r="K35" i="11" s="1"/>
  <c r="I36" i="11"/>
  <c r="K36" i="11" s="1"/>
  <c r="I37" i="11"/>
  <c r="I38" i="11"/>
  <c r="K38" i="11" s="1"/>
  <c r="I39" i="11"/>
  <c r="K39" i="11" s="1"/>
  <c r="I40" i="11"/>
  <c r="K40" i="11" s="1"/>
  <c r="I41" i="11"/>
  <c r="I42" i="11"/>
  <c r="K42" i="11" s="1"/>
  <c r="I43" i="11"/>
  <c r="K43" i="11" s="1"/>
  <c r="I44" i="11"/>
  <c r="K44" i="11" s="1"/>
  <c r="I45" i="11"/>
  <c r="I46" i="11"/>
  <c r="K46" i="11" s="1"/>
  <c r="I47" i="11"/>
  <c r="K47" i="11" s="1"/>
  <c r="I48" i="11"/>
  <c r="K48" i="11" s="1"/>
  <c r="I26" i="11"/>
  <c r="I31" i="11"/>
  <c r="I4" i="11"/>
  <c r="K44" i="15" l="1"/>
  <c r="E38" i="15"/>
  <c r="F37" i="15"/>
  <c r="F32" i="15"/>
  <c r="F46" i="15"/>
  <c r="K37" i="15"/>
  <c r="J33" i="15"/>
  <c r="K36" i="15"/>
  <c r="K43" i="15"/>
  <c r="L39" i="15"/>
  <c r="I33" i="15"/>
  <c r="F33" i="15" s="1"/>
  <c r="K41" i="15"/>
  <c r="K31" i="15"/>
  <c r="L42" i="15"/>
  <c r="K35" i="15"/>
  <c r="K40" i="15"/>
  <c r="L36" i="15"/>
  <c r="L32" i="15"/>
  <c r="F41" i="15"/>
  <c r="E33" i="15"/>
  <c r="F35" i="15"/>
  <c r="F36" i="15"/>
  <c r="F25" i="15"/>
  <c r="L25" i="15"/>
  <c r="K25" i="15"/>
  <c r="K12" i="15"/>
  <c r="F7" i="15"/>
  <c r="K7" i="15"/>
  <c r="L44" i="15"/>
  <c r="F42" i="15"/>
  <c r="J47" i="15"/>
  <c r="I47" i="15"/>
  <c r="K46" i="15"/>
  <c r="G24" i="15"/>
  <c r="G18" i="15"/>
  <c r="G14" i="15"/>
  <c r="G8" i="15"/>
  <c r="G6" i="15"/>
  <c r="G19" i="15"/>
  <c r="G15" i="15"/>
  <c r="G9" i="15"/>
  <c r="G23" i="15"/>
  <c r="G17" i="15"/>
  <c r="G13" i="15"/>
  <c r="G7" i="15"/>
  <c r="G5" i="15"/>
  <c r="G22" i="15"/>
  <c r="G20" i="15"/>
  <c r="G16" i="15"/>
  <c r="G12" i="15"/>
  <c r="G10" i="15"/>
  <c r="G4" i="15"/>
  <c r="G25" i="15"/>
  <c r="G21" i="15"/>
  <c r="G11" i="15"/>
  <c r="L7" i="15"/>
  <c r="J26" i="15"/>
  <c r="L26" i="15" s="1"/>
  <c r="I26" i="15"/>
  <c r="J38" i="15"/>
  <c r="L38" i="15" s="1"/>
  <c r="I38" i="15"/>
  <c r="L41" i="15"/>
  <c r="K42" i="15"/>
  <c r="K45" i="15"/>
  <c r="E47" i="15"/>
  <c r="L37" i="15"/>
  <c r="K34" i="15"/>
  <c r="F38" i="15" l="1"/>
  <c r="L33" i="15"/>
  <c r="K47" i="15"/>
  <c r="E48" i="15"/>
  <c r="G45" i="15" s="1"/>
  <c r="K33" i="15"/>
  <c r="E46" i="14"/>
  <c r="E34" i="14"/>
  <c r="E39" i="14"/>
  <c r="E43" i="14"/>
  <c r="E42" i="14"/>
  <c r="F26" i="15"/>
  <c r="E45" i="14"/>
  <c r="E41" i="14"/>
  <c r="E37" i="14"/>
  <c r="E31" i="14"/>
  <c r="E32" i="14"/>
  <c r="E35" i="14"/>
  <c r="E44" i="14"/>
  <c r="E40" i="14"/>
  <c r="F47" i="15"/>
  <c r="G33" i="15"/>
  <c r="G47" i="15"/>
  <c r="G46" i="15"/>
  <c r="K26" i="15"/>
  <c r="K38" i="15"/>
  <c r="L47" i="15"/>
  <c r="J44" i="14"/>
  <c r="I44" i="14"/>
  <c r="J43" i="14"/>
  <c r="I43" i="14"/>
  <c r="J39" i="14"/>
  <c r="I39" i="14"/>
  <c r="J34" i="14"/>
  <c r="I34" i="14"/>
  <c r="J40" i="14"/>
  <c r="I40" i="14"/>
  <c r="J46" i="14"/>
  <c r="I46" i="14"/>
  <c r="J42" i="14"/>
  <c r="I42" i="14"/>
  <c r="J37" i="14"/>
  <c r="I37" i="14"/>
  <c r="J32" i="14"/>
  <c r="I32" i="14"/>
  <c r="E36" i="14"/>
  <c r="J35" i="14"/>
  <c r="I35" i="14"/>
  <c r="J45" i="14"/>
  <c r="I45" i="14"/>
  <c r="J41" i="14"/>
  <c r="I41" i="14"/>
  <c r="J36" i="14"/>
  <c r="I36" i="14"/>
  <c r="I31" i="14"/>
  <c r="J31" i="14"/>
  <c r="E5" i="14"/>
  <c r="E6" i="14"/>
  <c r="E8" i="14"/>
  <c r="E9" i="14"/>
  <c r="E10" i="14"/>
  <c r="E11" i="14"/>
  <c r="E13" i="14"/>
  <c r="E14" i="14"/>
  <c r="E15" i="14"/>
  <c r="E16" i="14"/>
  <c r="E17" i="14"/>
  <c r="E18" i="14"/>
  <c r="E19" i="14"/>
  <c r="E20" i="14"/>
  <c r="E21" i="14"/>
  <c r="E23" i="14"/>
  <c r="E24" i="14"/>
  <c r="E4" i="14"/>
  <c r="D25" i="14"/>
  <c r="E25" i="14" s="1"/>
  <c r="C25" i="14"/>
  <c r="D12" i="14"/>
  <c r="E12" i="14" s="1"/>
  <c r="D7" i="14"/>
  <c r="E7" i="14" s="1"/>
  <c r="C12" i="14"/>
  <c r="C7" i="14"/>
  <c r="G34" i="15" l="1"/>
  <c r="G39" i="15"/>
  <c r="G40" i="15"/>
  <c r="G41" i="15"/>
  <c r="G31" i="15"/>
  <c r="G36" i="15"/>
  <c r="G37" i="15"/>
  <c r="G42" i="15"/>
  <c r="G43" i="15"/>
  <c r="G44" i="15"/>
  <c r="L48" i="15"/>
  <c r="G38" i="15"/>
  <c r="G35" i="15"/>
  <c r="G32" i="15"/>
  <c r="K48" i="15"/>
  <c r="C26" i="14"/>
  <c r="I25" i="14"/>
  <c r="E33" i="14"/>
  <c r="E47" i="14"/>
  <c r="D26" i="14"/>
  <c r="E26" i="14" s="1"/>
  <c r="J47" i="14"/>
  <c r="I47" i="14"/>
  <c r="J33" i="14"/>
  <c r="I33" i="14"/>
  <c r="J38" i="14"/>
  <c r="I38" i="14"/>
  <c r="E38" i="14"/>
  <c r="F48" i="14"/>
  <c r="L46" i="14"/>
  <c r="K46" i="14"/>
  <c r="F46" i="14"/>
  <c r="L45" i="14"/>
  <c r="K45" i="14"/>
  <c r="F45" i="14"/>
  <c r="L44" i="14"/>
  <c r="K44" i="14"/>
  <c r="F44" i="14"/>
  <c r="L43" i="14"/>
  <c r="K43" i="14"/>
  <c r="F43" i="14"/>
  <c r="L42" i="14"/>
  <c r="K42" i="14"/>
  <c r="F42" i="14"/>
  <c r="L41" i="14"/>
  <c r="K41" i="14"/>
  <c r="F41" i="14"/>
  <c r="L40" i="14"/>
  <c r="K40" i="14"/>
  <c r="F40" i="14"/>
  <c r="L39" i="14"/>
  <c r="K39" i="14"/>
  <c r="F39" i="14"/>
  <c r="L37" i="14"/>
  <c r="K37" i="14"/>
  <c r="F37" i="14"/>
  <c r="L36" i="14"/>
  <c r="K36" i="14"/>
  <c r="F36" i="14"/>
  <c r="L35" i="14"/>
  <c r="K35" i="14"/>
  <c r="F35" i="14"/>
  <c r="L34" i="14"/>
  <c r="K34" i="14"/>
  <c r="F34" i="14"/>
  <c r="L32" i="14"/>
  <c r="K32" i="14"/>
  <c r="F32" i="14"/>
  <c r="L31" i="14"/>
  <c r="K31" i="14"/>
  <c r="F31" i="14"/>
  <c r="J25" i="14"/>
  <c r="L25" i="14" s="1"/>
  <c r="K25" i="14"/>
  <c r="G25" i="14"/>
  <c r="J24" i="14"/>
  <c r="L24" i="14" s="1"/>
  <c r="I24" i="14"/>
  <c r="K24" i="14" s="1"/>
  <c r="G24" i="14"/>
  <c r="J23" i="14"/>
  <c r="L23" i="14" s="1"/>
  <c r="I23" i="14"/>
  <c r="K23" i="14" s="1"/>
  <c r="G23" i="14"/>
  <c r="J22" i="14"/>
  <c r="L22" i="14" s="1"/>
  <c r="I22" i="14"/>
  <c r="K22" i="14" s="1"/>
  <c r="G22" i="14"/>
  <c r="J21" i="14"/>
  <c r="L21" i="14" s="1"/>
  <c r="I21" i="14"/>
  <c r="K21" i="14" s="1"/>
  <c r="G21" i="14"/>
  <c r="J20" i="14"/>
  <c r="L20" i="14" s="1"/>
  <c r="I20" i="14"/>
  <c r="K20" i="14" s="1"/>
  <c r="G20" i="14"/>
  <c r="J19" i="14"/>
  <c r="L19" i="14" s="1"/>
  <c r="I19" i="14"/>
  <c r="K19" i="14" s="1"/>
  <c r="G19" i="14"/>
  <c r="J18" i="14"/>
  <c r="L18" i="14" s="1"/>
  <c r="I18" i="14"/>
  <c r="K18" i="14" s="1"/>
  <c r="G18" i="14"/>
  <c r="J17" i="14"/>
  <c r="L17" i="14" s="1"/>
  <c r="I17" i="14"/>
  <c r="K17" i="14" s="1"/>
  <c r="G17" i="14"/>
  <c r="J16" i="14"/>
  <c r="L16" i="14" s="1"/>
  <c r="I16" i="14"/>
  <c r="K16" i="14" s="1"/>
  <c r="G16" i="14"/>
  <c r="J15" i="14"/>
  <c r="L15" i="14" s="1"/>
  <c r="I15" i="14"/>
  <c r="K15" i="14" s="1"/>
  <c r="G15" i="14"/>
  <c r="J14" i="14"/>
  <c r="L14" i="14" s="1"/>
  <c r="I14" i="14"/>
  <c r="K14" i="14" s="1"/>
  <c r="G14" i="14"/>
  <c r="L13" i="14"/>
  <c r="J13" i="14"/>
  <c r="I13" i="14"/>
  <c r="K13" i="14" s="1"/>
  <c r="G13" i="14"/>
  <c r="J12" i="14"/>
  <c r="L12" i="14" s="1"/>
  <c r="I12" i="14"/>
  <c r="K12" i="14" s="1"/>
  <c r="G12" i="14"/>
  <c r="K11" i="14"/>
  <c r="J11" i="14"/>
  <c r="F11" i="14" s="1"/>
  <c r="I11" i="14"/>
  <c r="G11" i="14"/>
  <c r="J10" i="14"/>
  <c r="L10" i="14" s="1"/>
  <c r="I10" i="14"/>
  <c r="K10" i="14" s="1"/>
  <c r="G10" i="14"/>
  <c r="K9" i="14"/>
  <c r="J9" i="14"/>
  <c r="L9" i="14" s="1"/>
  <c r="I9" i="14"/>
  <c r="G9" i="14"/>
  <c r="J8" i="14"/>
  <c r="L8" i="14" s="1"/>
  <c r="I8" i="14"/>
  <c r="K8" i="14" s="1"/>
  <c r="G8" i="14"/>
  <c r="J7" i="14"/>
  <c r="L7" i="14" s="1"/>
  <c r="I7" i="14"/>
  <c r="K7" i="14" s="1"/>
  <c r="G7" i="14"/>
  <c r="J6" i="14"/>
  <c r="L6" i="14" s="1"/>
  <c r="I6" i="14"/>
  <c r="K6" i="14" s="1"/>
  <c r="G6" i="14"/>
  <c r="J5" i="14"/>
  <c r="L5" i="14" s="1"/>
  <c r="I5" i="14"/>
  <c r="K5" i="14" s="1"/>
  <c r="G5" i="14"/>
  <c r="J4" i="14"/>
  <c r="L4" i="14" s="1"/>
  <c r="I4" i="14"/>
  <c r="K4" i="14" s="1"/>
  <c r="G4" i="14"/>
  <c r="F47" i="14" l="1"/>
  <c r="K38" i="14"/>
  <c r="F38" i="14"/>
  <c r="L33" i="14"/>
  <c r="F33" i="14"/>
  <c r="L47" i="14"/>
  <c r="E48" i="14"/>
  <c r="K33" i="14"/>
  <c r="K47" i="14"/>
  <c r="L38" i="14"/>
  <c r="J26" i="14"/>
  <c r="L26" i="14" s="1"/>
  <c r="I26" i="14"/>
  <c r="F13" i="14"/>
  <c r="F15" i="14"/>
  <c r="F23" i="14"/>
  <c r="F9" i="14"/>
  <c r="F21" i="14"/>
  <c r="F17" i="14"/>
  <c r="F25" i="14"/>
  <c r="F19" i="14"/>
  <c r="F7" i="14"/>
  <c r="L11" i="14"/>
  <c r="F5" i="14"/>
  <c r="F4" i="14"/>
  <c r="F6" i="14"/>
  <c r="F8" i="14"/>
  <c r="F10" i="14"/>
  <c r="F12" i="14"/>
  <c r="F14" i="14"/>
  <c r="F16" i="14"/>
  <c r="F18" i="14"/>
  <c r="F20" i="14"/>
  <c r="F24" i="14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L48" i="14" l="1"/>
  <c r="G37" i="14"/>
  <c r="G36" i="14"/>
  <c r="G35" i="14"/>
  <c r="G34" i="14"/>
  <c r="G44" i="14"/>
  <c r="G42" i="14"/>
  <c r="G40" i="14"/>
  <c r="G33" i="14"/>
  <c r="K48" i="14"/>
  <c r="G38" i="14"/>
  <c r="G32" i="14"/>
  <c r="G31" i="14"/>
  <c r="G46" i="14"/>
  <c r="G45" i="14"/>
  <c r="G43" i="14"/>
  <c r="G41" i="14"/>
  <c r="G39" i="14"/>
  <c r="G47" i="14"/>
  <c r="F26" i="14"/>
  <c r="K26" i="14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F32" i="11" l="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31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4" i="11"/>
  <c r="K26" i="11" l="1"/>
  <c r="L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4" i="11"/>
  <c r="K14" i="11"/>
  <c r="L13" i="11"/>
  <c r="K13" i="11"/>
  <c r="L12" i="11"/>
  <c r="K12" i="11"/>
  <c r="L11" i="11"/>
  <c r="K11" i="11"/>
  <c r="L10" i="11"/>
  <c r="K10" i="11"/>
  <c r="L9" i="11"/>
  <c r="K9" i="11"/>
  <c r="L8" i="11"/>
  <c r="K8" i="11"/>
  <c r="L7" i="11"/>
  <c r="K7" i="11"/>
  <c r="L6" i="11"/>
  <c r="K6" i="11"/>
  <c r="L5" i="11"/>
  <c r="K5" i="11"/>
  <c r="L4" i="11"/>
  <c r="K4" i="11"/>
  <c r="L31" i="11"/>
  <c r="E32" i="6" l="1"/>
  <c r="F32" i="6"/>
  <c r="F33" i="6"/>
  <c r="F34" i="6"/>
  <c r="F35" i="6"/>
  <c r="F36" i="6"/>
  <c r="F40" i="6"/>
  <c r="F41" i="6"/>
  <c r="F47" i="6"/>
  <c r="F49" i="6"/>
  <c r="G22" i="11" l="1"/>
  <c r="E11" i="10"/>
  <c r="E24" i="10"/>
  <c r="E9" i="10"/>
  <c r="E4" i="10"/>
  <c r="E23" i="10"/>
  <c r="E22" i="10"/>
  <c r="E18" i="10"/>
  <c r="E14" i="10"/>
  <c r="G25" i="11"/>
  <c r="G19" i="11"/>
  <c r="G23" i="11"/>
  <c r="E8" i="10"/>
  <c r="E13" i="10"/>
  <c r="E17" i="10"/>
  <c r="E21" i="10"/>
  <c r="G18" i="11"/>
  <c r="E6" i="10"/>
  <c r="E10" i="10"/>
  <c r="E15" i="10"/>
  <c r="E19" i="10"/>
  <c r="E16" i="10"/>
  <c r="E20" i="10"/>
  <c r="E5" i="10"/>
  <c r="E32" i="10"/>
  <c r="E46" i="10"/>
  <c r="E44" i="10"/>
  <c r="E50" i="10"/>
  <c r="E33" i="10"/>
  <c r="E36" i="10"/>
  <c r="E38" i="10"/>
  <c r="E43" i="10"/>
  <c r="E45" i="10"/>
  <c r="E51" i="10"/>
  <c r="E31" i="10"/>
  <c r="E35" i="10"/>
  <c r="E37" i="10"/>
  <c r="E48" i="10"/>
  <c r="E42" i="10"/>
  <c r="G31" i="11" l="1"/>
  <c r="G21" i="11"/>
  <c r="G14" i="11"/>
  <c r="G15" i="11"/>
  <c r="G9" i="11"/>
  <c r="G10" i="11"/>
  <c r="G7" i="11"/>
  <c r="G20" i="11"/>
  <c r="G5" i="11"/>
  <c r="G24" i="11"/>
  <c r="G4" i="11"/>
  <c r="G6" i="11"/>
  <c r="G11" i="11"/>
  <c r="G17" i="11"/>
  <c r="G12" i="11"/>
  <c r="G8" i="11"/>
  <c r="G13" i="11"/>
  <c r="G16" i="11"/>
  <c r="E12" i="10"/>
  <c r="E7" i="10"/>
  <c r="E25" i="10"/>
  <c r="E52" i="10"/>
  <c r="E34" i="10"/>
  <c r="E39" i="10"/>
  <c r="E53" i="10" l="1"/>
  <c r="E26" i="10"/>
  <c r="F23" i="10" s="1"/>
  <c r="F51" i="10"/>
  <c r="F38" i="10"/>
  <c r="F44" i="10"/>
  <c r="F31" i="10" l="1"/>
  <c r="F58" i="10"/>
  <c r="F62" i="10"/>
  <c r="F66" i="10"/>
  <c r="F70" i="10"/>
  <c r="F56" i="10"/>
  <c r="F60" i="10"/>
  <c r="F68" i="10"/>
  <c r="F72" i="10"/>
  <c r="F57" i="10"/>
  <c r="F65" i="10"/>
  <c r="F55" i="10"/>
  <c r="F59" i="10"/>
  <c r="F63" i="10"/>
  <c r="F67" i="10"/>
  <c r="F71" i="10"/>
  <c r="F64" i="10"/>
  <c r="F61" i="10"/>
  <c r="F69" i="10"/>
  <c r="F41" i="10"/>
  <c r="F39" i="10"/>
  <c r="F36" i="10"/>
  <c r="F43" i="10"/>
  <c r="F40" i="10"/>
  <c r="F50" i="10"/>
  <c r="F35" i="10"/>
  <c r="F32" i="10"/>
  <c r="F48" i="10"/>
  <c r="F45" i="10"/>
  <c r="F34" i="10"/>
  <c r="F37" i="10"/>
  <c r="F47" i="10"/>
  <c r="F52" i="10"/>
  <c r="F42" i="10"/>
  <c r="F33" i="10"/>
  <c r="F46" i="10"/>
  <c r="F49" i="10"/>
  <c r="F19" i="10"/>
  <c r="F9" i="10"/>
  <c r="F21" i="10"/>
  <c r="F4" i="10"/>
  <c r="F10" i="10"/>
  <c r="F13" i="10"/>
  <c r="F17" i="10"/>
  <c r="F11" i="10"/>
  <c r="F7" i="10"/>
  <c r="F5" i="10"/>
  <c r="F6" i="10"/>
  <c r="F15" i="10"/>
  <c r="F24" i="10"/>
  <c r="F16" i="10"/>
  <c r="F14" i="10"/>
  <c r="F20" i="10"/>
  <c r="F25" i="10"/>
  <c r="F12" i="10"/>
  <c r="F18" i="10"/>
  <c r="F8" i="10"/>
  <c r="F22" i="10"/>
  <c r="F44" i="6"/>
  <c r="F37" i="6"/>
  <c r="F45" i="6"/>
  <c r="F31" i="6"/>
  <c r="F39" i="6"/>
  <c r="F48" i="6"/>
  <c r="F38" i="6"/>
  <c r="F42" i="6"/>
  <c r="F46" i="6"/>
  <c r="F50" i="6"/>
  <c r="F43" i="6"/>
  <c r="F51" i="6"/>
  <c r="F52" i="6"/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4" i="6"/>
  <c r="F4" i="6" l="1"/>
  <c r="F8" i="6"/>
  <c r="F12" i="6"/>
  <c r="F16" i="6"/>
  <c r="F20" i="6"/>
  <c r="F24" i="6"/>
  <c r="F11" i="6"/>
  <c r="F23" i="6"/>
  <c r="F5" i="6"/>
  <c r="F9" i="6"/>
  <c r="F13" i="6"/>
  <c r="F17" i="6"/>
  <c r="F21" i="6"/>
  <c r="F25" i="6"/>
  <c r="F15" i="6"/>
  <c r="F6" i="6"/>
  <c r="F10" i="6"/>
  <c r="F14" i="6"/>
  <c r="F18" i="6"/>
  <c r="F22" i="6"/>
  <c r="F7" i="6"/>
  <c r="F19" i="6"/>
</calcChain>
</file>

<file path=xl/sharedStrings.xml><?xml version="1.0" encoding="utf-8"?>
<sst xmlns="http://schemas.openxmlformats.org/spreadsheetml/2006/main" count="354" uniqueCount="85">
  <si>
    <t>Intensiivravi indikaator 3: Intensiivravijärgne 12 kuu elulemus.</t>
  </si>
  <si>
    <t>Haiglaliik</t>
  </si>
  <si>
    <t>Haigla</t>
  </si>
  <si>
    <t>Piirkondlikud</t>
  </si>
  <si>
    <t>PERH</t>
  </si>
  <si>
    <t>TLH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</si>
  <si>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</si>
  <si>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</si>
  <si>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</si>
  <si>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</si>
  <si>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</si>
  <si>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</si>
  <si>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</si>
  <si>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</si>
  <si>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</si>
  <si>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</si>
  <si>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</si>
  <si>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</si>
  <si>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</si>
  <si>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</si>
  <si>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</si>
  <si>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</si>
  <si>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</si>
  <si>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</si>
  <si>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</si>
  <si>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</si>
  <si>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</si>
  <si>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</si>
  <si>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Kokku</t>
  </si>
  <si>
    <t>Kokku:</t>
  </si>
  <si>
    <t>2014.a. 12 kuud peale hospitaliseerimist elus pt %</t>
  </si>
  <si>
    <t>2014.a. 12 kuud peale hospitaliseerimist elus pt arv</t>
  </si>
  <si>
    <t>2014.a. intensiivravi teenust 2044, 2045, 2046, 2059 saanud pt arv</t>
  </si>
  <si>
    <t>2014.a. 12 kuud peale hospitaliseerimist elus pt %, kes on saanud teenust 2046, 2059</t>
  </si>
  <si>
    <t>2014.a. 12 kuud peale hospitaliseerimist elus pt arv, kes on saanud teenust 2046, 2059</t>
  </si>
  <si>
    <t>2014.a. intensiivravi teenust 2046, 2059 saanud pt arv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</si>
  <si>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</si>
  <si>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</si>
  <si>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</si>
  <si>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</si>
  <si>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</si>
  <si>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</si>
  <si>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</si>
  <si>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</si>
  <si>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</si>
  <si>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</si>
  <si>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</si>
  <si>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</si>
  <si>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</si>
  <si>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</si>
  <si>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</si>
  <si>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</si>
  <si>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</si>
  <si>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</si>
  <si>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</si>
  <si>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</si>
  <si>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</si>
  <si>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</si>
  <si>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</si>
  <si>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</si>
  <si>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2016.a intensiivravil viibinud patsiendid, arv</t>
  </si>
  <si>
    <t>2016.a 12 kuud pärast intensiivravil viibimist elus patsiendid, arv</t>
  </si>
  <si>
    <t>2016.a 12 kuud pärast intensiivravil viibimist elus patsiendid, osakaal</t>
  </si>
  <si>
    <t>2016.a intensiivravil (III,IIIa) viibinud patsiendid, arv</t>
  </si>
  <si>
    <t>2016.a 12 kuud pärast intensiivravil  (III, IIIa) viibimist elus patsiendid, arv</t>
  </si>
  <si>
    <t>2016.a 12 kuud pärast intensiivravil (III, IIIa) viibimist elus patsiendid, osakaal</t>
  </si>
  <si>
    <t>2015.a 12 kuud pärast intensiivravil (III, IIIa) viibimist elus patsiendid, osakaal</t>
  </si>
  <si>
    <t>2015.a 12 kuud pärast intensiivravil (III, IIIa) viibimist elus patsiendid, arv</t>
  </si>
  <si>
    <t>2015.a intensiivravil (III,IIIa) viibinud patsiendid, arv</t>
  </si>
  <si>
    <t>2015.a intensiivravil viibinud patsiendid, arv</t>
  </si>
  <si>
    <t>MA</t>
  </si>
  <si>
    <t>2017.a intensiivravil (III,IIIa) viibinud patsiendid, arv</t>
  </si>
  <si>
    <t>95% UV</t>
  </si>
  <si>
    <t>-</t>
  </si>
  <si>
    <t>2017. a 12 kuud pärast intensiivravil viibimist elus patsiendid, arv</t>
  </si>
  <si>
    <t>2017. a intensiivravil viibinud patsiendid, arv</t>
  </si>
  <si>
    <t>2017. a 12 kuud pärast intensiivravil  (III, IIIa) viibimist elus patsiendid, arv</t>
  </si>
  <si>
    <t>2017. a 12 kuud pärast intensiivravil (III, IIIa) viibimist elus patsiendid, osakaal</t>
  </si>
  <si>
    <t>2017. a 12 kuud pärast intensiivravil viibimist elus patsiendid, osakaal</t>
  </si>
  <si>
    <t>2018. a 12 kuud pärast intensiivravil (III, IIIa) viibimist elus patsiendid, osakaal</t>
  </si>
  <si>
    <t>2018. a 12 kuud pärast intensiivravil  (III, IIIa) viibimist elus patsiendid, arv</t>
  </si>
  <si>
    <t>2018. a intensiivravil (III,IIIa) viibinud patsiendid, arv</t>
  </si>
  <si>
    <t>2018. a intensiivravil viibinud patsiendid, arv</t>
  </si>
  <si>
    <t>2018. a 12 kuud pärast intensiivravil viibimist elus patsiendid, arv</t>
  </si>
  <si>
    <t>2018. a 12 kuud pärast intensiivravil viibimist elus patsiendid,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</si>
</sst>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0070C0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sz val="1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98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" applyNumberFormat="0" applyAlignment="0" applyProtection="0"/>
    <xf numFmtId="0" fontId="16" fillId="15" borderId="2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2" fillId="21" borderId="0" applyNumberFormat="0" applyBorder="0" applyAlignment="0" applyProtection="0"/>
    <xf numFmtId="0" fontId="5" fillId="20" borderId="1" applyNumberFormat="0" applyFont="0" applyAlignment="0" applyProtection="0"/>
    <xf numFmtId="0" fontId="23" fillId="23" borderId="7" applyNumberFormat="0" applyAlignment="0" applyProtection="0"/>
    <xf numFmtId="4" fontId="5" fillId="27" borderId="1" applyNumberFormat="0" applyProtection="0">
      <alignment vertical="center"/>
    </xf>
    <xf numFmtId="4" fontId="26" fillId="28" borderId="1" applyNumberFormat="0" applyProtection="0">
      <alignment vertical="center"/>
    </xf>
    <xf numFmtId="4" fontId="5" fillId="28" borderId="1" applyNumberFormat="0" applyProtection="0">
      <alignment horizontal="left" vertical="center" indent="1"/>
    </xf>
    <xf numFmtId="0" fontId="9" fillId="27" borderId="8" applyNumberFormat="0" applyProtection="0">
      <alignment horizontal="left" vertical="top" indent="1"/>
    </xf>
    <xf numFmtId="4" fontId="5" fillId="29" borderId="1" applyNumberFormat="0" applyProtection="0">
      <alignment horizontal="left" vertical="center" indent="1"/>
    </xf>
    <xf numFmtId="4" fontId="5" fillId="30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5" fillId="41" borderId="1" applyNumberFormat="0" applyProtection="0">
      <alignment horizontal="right" vertical="center"/>
    </xf>
    <xf numFmtId="4" fontId="5" fillId="42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5" fillId="42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6" borderId="10" applyNumberFormat="0">
      <protection locked="0"/>
    </xf>
    <xf numFmtId="0" fontId="6" fillId="40" borderId="11" applyBorder="0"/>
    <xf numFmtId="4" fontId="7" fillId="47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7" fillId="43" borderId="8" applyNumberFormat="0" applyProtection="0">
      <alignment horizontal="left" vertical="center" indent="1"/>
    </xf>
    <xf numFmtId="0" fontId="7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5" fillId="29" borderId="1" applyNumberFormat="0" applyProtection="0">
      <alignment horizontal="left" vertical="center" indent="1"/>
    </xf>
    <xf numFmtId="0" fontId="7" fillId="41" borderId="8" applyNumberFormat="0" applyProtection="0">
      <alignment horizontal="left" vertical="top" indent="1"/>
    </xf>
    <xf numFmtId="4" fontId="10" fillId="50" borderId="9" applyNumberFormat="0" applyProtection="0">
      <alignment horizontal="left" vertical="center" indent="1"/>
    </xf>
    <xf numFmtId="0" fontId="5" fillId="51" borderId="12"/>
    <xf numFmtId="4" fontId="11" fillId="46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27" fillId="0" borderId="0" applyFont="0" applyFill="0" applyBorder="0" applyAlignment="0" applyProtection="0"/>
    <xf numFmtId="0" fontId="31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2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5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</cellStyleXfs>
  <cellXfs count="51">
    <xf numFmtId="0" fontId="0" fillId="0" borderId="0" xfId="0"/>
    <xf numFmtId="9" fontId="29" fillId="0" borderId="0" xfId="0" applyNumberFormat="1" applyFont="1" applyAlignment="1">
      <alignment vertical="top"/>
    </xf>
    <xf numFmtId="9" fontId="28" fillId="0" borderId="12" xfId="98" applyFont="1" applyBorder="1" applyAlignmen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4" fillId="0" borderId="0" xfId="0" applyFont="1" applyAlignment="1"/>
    <xf numFmtId="49" fontId="0" fillId="0" borderId="0" xfId="0" applyNumberFormat="1"/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Fill="1" applyBorder="1"/>
    <xf numFmtId="0" fontId="28" fillId="0" borderId="17" xfId="0" applyFont="1" applyBorder="1"/>
    <xf numFmtId="9" fontId="0" fillId="0" borderId="12" xfId="98" applyFont="1" applyBorder="1" applyAlignment="1"/>
    <xf numFmtId="0" fontId="2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9" fontId="29" fillId="0" borderId="0" xfId="0" applyNumberFormat="1" applyFont="1"/>
    <xf numFmtId="3" fontId="28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9" fontId="27" fillId="0" borderId="12" xfId="98" applyFont="1" applyBorder="1" applyAlignment="1">
      <alignment horizontal="right"/>
    </xf>
    <xf numFmtId="9" fontId="28" fillId="0" borderId="12" xfId="98" applyFont="1" applyBorder="1" applyAlignment="1">
      <alignment horizontal="right"/>
    </xf>
    <xf numFmtId="164" fontId="27" fillId="0" borderId="12" xfId="98" applyNumberFormat="1" applyFont="1" applyBorder="1" applyAlignment="1">
      <alignment horizontal="right"/>
    </xf>
    <xf numFmtId="164" fontId="28" fillId="0" borderId="12" xfId="98" applyNumberFormat="1" applyFont="1" applyBorder="1" applyAlignment="1">
      <alignment horizontal="right"/>
    </xf>
    <xf numFmtId="0" fontId="0" fillId="0" borderId="16" xfId="0" applyFont="1" applyBorder="1"/>
    <xf numFmtId="0" fontId="0" fillId="0" borderId="12" xfId="0" applyFont="1" applyBorder="1"/>
    <xf numFmtId="0" fontId="28" fillId="0" borderId="12" xfId="0" applyFont="1" applyBorder="1"/>
    <xf numFmtId="0" fontId="34" fillId="0" borderId="0" xfId="0" applyFont="1" applyFill="1" applyBorder="1"/>
    <xf numFmtId="0" fontId="34" fillId="0" borderId="0" xfId="0" applyFont="1" applyBorder="1" applyAlignment="1">
      <alignment wrapText="1"/>
    </xf>
    <xf numFmtId="9" fontId="34" fillId="0" borderId="0" xfId="98" applyFont="1" applyBorder="1" applyAlignment="1"/>
    <xf numFmtId="9" fontId="34" fillId="0" borderId="0" xfId="0" applyNumberFormat="1" applyFont="1" applyBorder="1"/>
    <xf numFmtId="0" fontId="33" fillId="0" borderId="0" xfId="0" applyFont="1" applyBorder="1"/>
    <xf numFmtId="0" fontId="33" fillId="0" borderId="0" xfId="0" applyFont="1" applyBorder="1" applyAlignment="1">
      <alignment wrapText="1"/>
    </xf>
    <xf numFmtId="9" fontId="33" fillId="0" borderId="0" xfId="98" applyFont="1" applyBorder="1" applyAlignment="1"/>
    <xf numFmtId="164" fontId="0" fillId="0" borderId="12" xfId="98" applyNumberFormat="1" applyFont="1" applyBorder="1" applyAlignment="1">
      <alignment horizontal="right"/>
    </xf>
    <xf numFmtId="0" fontId="36" fillId="0" borderId="0" xfId="0" applyFont="1"/>
    <xf numFmtId="0" fontId="33" fillId="0" borderId="0" xfId="0" applyFont="1" applyAlignment="1">
      <alignment horizontal="left" vertical="top" wrapText="1"/>
    </xf>
    <xf numFmtId="0" fontId="34" fillId="0" borderId="0" xfId="0" applyFont="1"/>
    <xf numFmtId="0" fontId="34" fillId="0" borderId="0" xfId="0" applyFont="1" applyAlignment="1">
      <alignment vertical="top" wrapText="1"/>
    </xf>
    <xf numFmtId="0" fontId="34" fillId="0" borderId="0" xfId="0" applyFont="1" applyBorder="1" applyAlignment="1">
      <alignment horizontal="center" wrapText="1"/>
    </xf>
    <xf numFmtId="9" fontId="34" fillId="0" borderId="0" xfId="0" applyNumberFormat="1" applyFont="1" applyAlignment="1">
      <alignment vertical="top"/>
    </xf>
    <xf numFmtId="9" fontId="34" fillId="0" borderId="0" xfId="0" applyNumberFormat="1" applyFont="1"/>
    <xf numFmtId="164" fontId="34" fillId="0" borderId="0" xfId="0" applyNumberFormat="1" applyFont="1"/>
    <xf numFmtId="9" fontId="28" fillId="0" borderId="12" xfId="98" applyNumberFormat="1" applyFont="1" applyBorder="1" applyAlignment="1"/>
    <xf numFmtId="9" fontId="0" fillId="0" borderId="12" xfId="98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198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6" xr:uid="{00000000-0005-0000-0000-000003000000}"/>
    <cellStyle name="Accent1 11" xfId="137" xr:uid="{00000000-0005-0000-0000-000004000000}"/>
    <cellStyle name="Accent1 12" xfId="148" xr:uid="{00000000-0005-0000-0000-000005000000}"/>
    <cellStyle name="Accent1 13" xfId="149" xr:uid="{00000000-0005-0000-0000-000006000000}"/>
    <cellStyle name="Accent1 14" xfId="160" xr:uid="{00000000-0005-0000-0000-000007000000}"/>
    <cellStyle name="Accent1 15" xfId="162" xr:uid="{00000000-0005-0000-0000-000008000000}"/>
    <cellStyle name="Accent1 16" xfId="177" xr:uid="{00000000-0005-0000-0000-000009000000}"/>
    <cellStyle name="Accent1 17" xfId="179" xr:uid="{00000000-0005-0000-0000-00000A000000}"/>
    <cellStyle name="Accent1 18" xfId="180" xr:uid="{C1A5AF6E-A871-4E18-83DF-F944FE8EF3B8}"/>
    <cellStyle name="Accent1 19" xfId="195" xr:uid="{0FAC0AC6-2D97-49CB-9B19-FEB75CF456E3}"/>
    <cellStyle name="Accent1 2" xfId="2" xr:uid="{00000000-0005-0000-0000-00000B000000}"/>
    <cellStyle name="Accent1 20" xfId="197" xr:uid="{762A4329-A2E0-48F4-A221-1C170DCD22AB}"/>
    <cellStyle name="Accent1 3" xfId="86" xr:uid="{00000000-0005-0000-0000-00000C000000}"/>
    <cellStyle name="Accent1 4" xfId="97" xr:uid="{00000000-0005-0000-0000-00000D000000}"/>
    <cellStyle name="Accent1 5" xfId="100" xr:uid="{00000000-0005-0000-0000-00000E000000}"/>
    <cellStyle name="Accent1 6" xfId="111" xr:uid="{00000000-0005-0000-0000-00000F000000}"/>
    <cellStyle name="Accent1 7" xfId="112" xr:uid="{00000000-0005-0000-0000-000010000000}"/>
    <cellStyle name="Accent1 8" xfId="123" xr:uid="{00000000-0005-0000-0000-000011000000}"/>
    <cellStyle name="Accent1 9" xfId="125" xr:uid="{00000000-0005-0000-0000-000012000000}"/>
    <cellStyle name="Accent2 - 20%" xfId="7" xr:uid="{00000000-0005-0000-0000-000013000000}"/>
    <cellStyle name="Accent2 - 40%" xfId="8" xr:uid="{00000000-0005-0000-0000-000014000000}"/>
    <cellStyle name="Accent2 - 60%" xfId="9" xr:uid="{00000000-0005-0000-0000-000015000000}"/>
    <cellStyle name="Accent2 10" xfId="135" xr:uid="{00000000-0005-0000-0000-000016000000}"/>
    <cellStyle name="Accent2 11" xfId="138" xr:uid="{00000000-0005-0000-0000-000017000000}"/>
    <cellStyle name="Accent2 12" xfId="147" xr:uid="{00000000-0005-0000-0000-000018000000}"/>
    <cellStyle name="Accent2 13" xfId="150" xr:uid="{00000000-0005-0000-0000-000019000000}"/>
    <cellStyle name="Accent2 14" xfId="159" xr:uid="{00000000-0005-0000-0000-00001A000000}"/>
    <cellStyle name="Accent2 15" xfId="164" xr:uid="{00000000-0005-0000-0000-00001B000000}"/>
    <cellStyle name="Accent2 16" xfId="176" xr:uid="{00000000-0005-0000-0000-00001C000000}"/>
    <cellStyle name="Accent2 17" xfId="178" xr:uid="{00000000-0005-0000-0000-00001D000000}"/>
    <cellStyle name="Accent2 18" xfId="181" xr:uid="{E2BEC617-7599-4D9E-AFC1-3C841DD4F5E7}"/>
    <cellStyle name="Accent2 19" xfId="194" xr:uid="{F6B4E3AA-4AD3-4D94-A4F9-45BB567C3610}"/>
    <cellStyle name="Accent2 2" xfId="6" xr:uid="{00000000-0005-0000-0000-00001E000000}"/>
    <cellStyle name="Accent2 20" xfId="196" xr:uid="{51294173-87B8-4DA0-9390-1CF60753CB93}"/>
    <cellStyle name="Accent2 3" xfId="87" xr:uid="{00000000-0005-0000-0000-00001F000000}"/>
    <cellStyle name="Accent2 4" xfId="96" xr:uid="{00000000-0005-0000-0000-000020000000}"/>
    <cellStyle name="Accent2 5" xfId="101" xr:uid="{00000000-0005-0000-0000-000021000000}"/>
    <cellStyle name="Accent2 6" xfId="110" xr:uid="{00000000-0005-0000-0000-000022000000}"/>
    <cellStyle name="Accent2 7" xfId="113" xr:uid="{00000000-0005-0000-0000-000023000000}"/>
    <cellStyle name="Accent2 8" xfId="122" xr:uid="{00000000-0005-0000-0000-000024000000}"/>
    <cellStyle name="Accent2 9" xfId="126" xr:uid="{00000000-0005-0000-0000-000025000000}"/>
    <cellStyle name="Accent3 - 20%" xfId="11" xr:uid="{00000000-0005-0000-0000-000026000000}"/>
    <cellStyle name="Accent3 - 40%" xfId="12" xr:uid="{00000000-0005-0000-0000-000027000000}"/>
    <cellStyle name="Accent3 - 60%" xfId="13" xr:uid="{00000000-0005-0000-0000-000028000000}"/>
    <cellStyle name="Accent3 10" xfId="134" xr:uid="{00000000-0005-0000-0000-000029000000}"/>
    <cellStyle name="Accent3 11" xfId="139" xr:uid="{00000000-0005-0000-0000-00002A000000}"/>
    <cellStyle name="Accent3 12" xfId="146" xr:uid="{00000000-0005-0000-0000-00002B000000}"/>
    <cellStyle name="Accent3 13" xfId="151" xr:uid="{00000000-0005-0000-0000-00002C000000}"/>
    <cellStyle name="Accent3 14" xfId="158" xr:uid="{00000000-0005-0000-0000-00002D000000}"/>
    <cellStyle name="Accent3 15" xfId="165" xr:uid="{00000000-0005-0000-0000-00002E000000}"/>
    <cellStyle name="Accent3 16" xfId="175" xr:uid="{00000000-0005-0000-0000-00002F000000}"/>
    <cellStyle name="Accent3 17" xfId="163" xr:uid="{00000000-0005-0000-0000-000030000000}"/>
    <cellStyle name="Accent3 18" xfId="183" xr:uid="{E3017DAF-B234-4C14-8EC9-E9E9EB82B0F9}"/>
    <cellStyle name="Accent3 19" xfId="193" xr:uid="{676AB048-E3B3-4630-A1B9-A4FD4597C6A0}"/>
    <cellStyle name="Accent3 2" xfId="10" xr:uid="{00000000-0005-0000-0000-000031000000}"/>
    <cellStyle name="Accent3 20" xfId="182" xr:uid="{69768CD8-1059-4D88-9F9D-716721D01F14}"/>
    <cellStyle name="Accent3 3" xfId="88" xr:uid="{00000000-0005-0000-0000-000032000000}"/>
    <cellStyle name="Accent3 4" xfId="95" xr:uid="{00000000-0005-0000-0000-000033000000}"/>
    <cellStyle name="Accent3 5" xfId="102" xr:uid="{00000000-0005-0000-0000-000034000000}"/>
    <cellStyle name="Accent3 6" xfId="109" xr:uid="{00000000-0005-0000-0000-000035000000}"/>
    <cellStyle name="Accent3 7" xfId="114" xr:uid="{00000000-0005-0000-0000-000036000000}"/>
    <cellStyle name="Accent3 8" xfId="121" xr:uid="{00000000-0005-0000-0000-000037000000}"/>
    <cellStyle name="Accent3 9" xfId="127" xr:uid="{00000000-0005-0000-0000-000038000000}"/>
    <cellStyle name="Accent4 - 20%" xfId="15" xr:uid="{00000000-0005-0000-0000-000039000000}"/>
    <cellStyle name="Accent4 - 40%" xfId="16" xr:uid="{00000000-0005-0000-0000-00003A000000}"/>
    <cellStyle name="Accent4 - 60%" xfId="17" xr:uid="{00000000-0005-0000-0000-00003B000000}"/>
    <cellStyle name="Accent4 10" xfId="133" xr:uid="{00000000-0005-0000-0000-00003C000000}"/>
    <cellStyle name="Accent4 11" xfId="140" xr:uid="{00000000-0005-0000-0000-00003D000000}"/>
    <cellStyle name="Accent4 12" xfId="145" xr:uid="{00000000-0005-0000-0000-00003E000000}"/>
    <cellStyle name="Accent4 13" xfId="152" xr:uid="{00000000-0005-0000-0000-00003F000000}"/>
    <cellStyle name="Accent4 14" xfId="157" xr:uid="{00000000-0005-0000-0000-000040000000}"/>
    <cellStyle name="Accent4 15" xfId="167" xr:uid="{00000000-0005-0000-0000-000041000000}"/>
    <cellStyle name="Accent4 16" xfId="174" xr:uid="{00000000-0005-0000-0000-000042000000}"/>
    <cellStyle name="Accent4 17" xfId="166" xr:uid="{00000000-0005-0000-0000-000043000000}"/>
    <cellStyle name="Accent4 18" xfId="185" xr:uid="{0108A770-0044-46C3-BC6C-2B703525AFC9}"/>
    <cellStyle name="Accent4 19" xfId="192" xr:uid="{82B44131-4C54-45A1-A0F8-86DBD4C1DD12}"/>
    <cellStyle name="Accent4 2" xfId="14" xr:uid="{00000000-0005-0000-0000-000044000000}"/>
    <cellStyle name="Accent4 20" xfId="184" xr:uid="{7AB8670F-33BA-4C6D-B1E4-5A590BA43005}"/>
    <cellStyle name="Accent4 3" xfId="89" xr:uid="{00000000-0005-0000-0000-000045000000}"/>
    <cellStyle name="Accent4 4" xfId="94" xr:uid="{00000000-0005-0000-0000-000046000000}"/>
    <cellStyle name="Accent4 5" xfId="103" xr:uid="{00000000-0005-0000-0000-000047000000}"/>
    <cellStyle name="Accent4 6" xfId="108" xr:uid="{00000000-0005-0000-0000-000048000000}"/>
    <cellStyle name="Accent4 7" xfId="115" xr:uid="{00000000-0005-0000-0000-000049000000}"/>
    <cellStyle name="Accent4 8" xfId="120" xr:uid="{00000000-0005-0000-0000-00004A000000}"/>
    <cellStyle name="Accent4 9" xfId="128" xr:uid="{00000000-0005-0000-0000-00004B000000}"/>
    <cellStyle name="Accent5 - 20%" xfId="19" xr:uid="{00000000-0005-0000-0000-00004C000000}"/>
    <cellStyle name="Accent5 - 40%" xfId="20" xr:uid="{00000000-0005-0000-0000-00004D000000}"/>
    <cellStyle name="Accent5 - 60%" xfId="21" xr:uid="{00000000-0005-0000-0000-00004E000000}"/>
    <cellStyle name="Accent5 10" xfId="132" xr:uid="{00000000-0005-0000-0000-00004F000000}"/>
    <cellStyle name="Accent5 11" xfId="141" xr:uid="{00000000-0005-0000-0000-000050000000}"/>
    <cellStyle name="Accent5 12" xfId="144" xr:uid="{00000000-0005-0000-0000-000051000000}"/>
    <cellStyle name="Accent5 13" xfId="153" xr:uid="{00000000-0005-0000-0000-000052000000}"/>
    <cellStyle name="Accent5 14" xfId="156" xr:uid="{00000000-0005-0000-0000-000053000000}"/>
    <cellStyle name="Accent5 15" xfId="169" xr:uid="{00000000-0005-0000-0000-000054000000}"/>
    <cellStyle name="Accent5 16" xfId="173" xr:uid="{00000000-0005-0000-0000-000055000000}"/>
    <cellStyle name="Accent5 17" xfId="168" xr:uid="{00000000-0005-0000-0000-000056000000}"/>
    <cellStyle name="Accent5 18" xfId="187" xr:uid="{C81D501C-84FE-4D86-833E-6425B2D03839}"/>
    <cellStyle name="Accent5 19" xfId="191" xr:uid="{78BC81E6-408E-49EC-9E58-D1604CD421D6}"/>
    <cellStyle name="Accent5 2" xfId="18" xr:uid="{00000000-0005-0000-0000-000057000000}"/>
    <cellStyle name="Accent5 20" xfId="186" xr:uid="{20C9071F-841F-4C9C-BE1B-7084C741E465}"/>
    <cellStyle name="Accent5 3" xfId="90" xr:uid="{00000000-0005-0000-0000-000058000000}"/>
    <cellStyle name="Accent5 4" xfId="93" xr:uid="{00000000-0005-0000-0000-000059000000}"/>
    <cellStyle name="Accent5 5" xfId="104" xr:uid="{00000000-0005-0000-0000-00005A000000}"/>
    <cellStyle name="Accent5 6" xfId="107" xr:uid="{00000000-0005-0000-0000-00005B000000}"/>
    <cellStyle name="Accent5 7" xfId="116" xr:uid="{00000000-0005-0000-0000-00005C000000}"/>
    <cellStyle name="Accent5 8" xfId="119" xr:uid="{00000000-0005-0000-0000-00005D000000}"/>
    <cellStyle name="Accent5 9" xfId="129" xr:uid="{00000000-0005-0000-0000-00005E000000}"/>
    <cellStyle name="Accent6 - 20%" xfId="23" xr:uid="{00000000-0005-0000-0000-00005F000000}"/>
    <cellStyle name="Accent6 - 40%" xfId="24" xr:uid="{00000000-0005-0000-0000-000060000000}"/>
    <cellStyle name="Accent6 - 60%" xfId="25" xr:uid="{00000000-0005-0000-0000-000061000000}"/>
    <cellStyle name="Accent6 10" xfId="131" xr:uid="{00000000-0005-0000-0000-000062000000}"/>
    <cellStyle name="Accent6 11" xfId="142" xr:uid="{00000000-0005-0000-0000-000063000000}"/>
    <cellStyle name="Accent6 12" xfId="143" xr:uid="{00000000-0005-0000-0000-000064000000}"/>
    <cellStyle name="Accent6 13" xfId="154" xr:uid="{00000000-0005-0000-0000-000065000000}"/>
    <cellStyle name="Accent6 14" xfId="155" xr:uid="{00000000-0005-0000-0000-000066000000}"/>
    <cellStyle name="Accent6 15" xfId="171" xr:uid="{00000000-0005-0000-0000-000067000000}"/>
    <cellStyle name="Accent6 16" xfId="172" xr:uid="{00000000-0005-0000-0000-000068000000}"/>
    <cellStyle name="Accent6 17" xfId="170" xr:uid="{00000000-0005-0000-0000-000069000000}"/>
    <cellStyle name="Accent6 18" xfId="188" xr:uid="{BB3E0A18-AA74-449F-B8E5-0345E53F5D26}"/>
    <cellStyle name="Accent6 19" xfId="190" xr:uid="{06E884F0-5789-48E1-AA80-6A65D9181757}"/>
    <cellStyle name="Accent6 2" xfId="22" xr:uid="{00000000-0005-0000-0000-00006A000000}"/>
    <cellStyle name="Accent6 20" xfId="189" xr:uid="{D5A97C9E-23E2-497E-8215-75725C464860}"/>
    <cellStyle name="Accent6 3" xfId="91" xr:uid="{00000000-0005-0000-0000-00006B000000}"/>
    <cellStyle name="Accent6 4" xfId="92" xr:uid="{00000000-0005-0000-0000-00006C000000}"/>
    <cellStyle name="Accent6 5" xfId="105" xr:uid="{00000000-0005-0000-0000-00006D000000}"/>
    <cellStyle name="Accent6 6" xfId="106" xr:uid="{00000000-0005-0000-0000-00006E000000}"/>
    <cellStyle name="Accent6 7" xfId="117" xr:uid="{00000000-0005-0000-0000-00006F000000}"/>
    <cellStyle name="Accent6 8" xfId="118" xr:uid="{00000000-0005-0000-0000-000070000000}"/>
    <cellStyle name="Accent6 9" xfId="130" xr:uid="{00000000-0005-0000-0000-000071000000}"/>
    <cellStyle name="Bad 2" xfId="26" xr:uid="{00000000-0005-0000-0000-000072000000}"/>
    <cellStyle name="Calculation 2" xfId="27" xr:uid="{00000000-0005-0000-0000-000073000000}"/>
    <cellStyle name="Check Cell 2" xfId="28" xr:uid="{00000000-0005-0000-0000-000074000000}"/>
    <cellStyle name="Emphasis 1" xfId="29" xr:uid="{00000000-0005-0000-0000-000075000000}"/>
    <cellStyle name="Emphasis 2" xfId="30" xr:uid="{00000000-0005-0000-0000-000076000000}"/>
    <cellStyle name="Emphasis 3" xfId="31" xr:uid="{00000000-0005-0000-0000-000077000000}"/>
    <cellStyle name="Good 2" xfId="32" xr:uid="{00000000-0005-0000-0000-000078000000}"/>
    <cellStyle name="Heading 1 2" xfId="33" xr:uid="{00000000-0005-0000-0000-000079000000}"/>
    <cellStyle name="Heading 2 2" xfId="34" xr:uid="{00000000-0005-0000-0000-00007A000000}"/>
    <cellStyle name="Heading 3 2" xfId="35" xr:uid="{00000000-0005-0000-0000-00007B000000}"/>
    <cellStyle name="Heading 4 2" xfId="36" xr:uid="{00000000-0005-0000-0000-00007C000000}"/>
    <cellStyle name="Input 2" xfId="37" xr:uid="{00000000-0005-0000-0000-00007D000000}"/>
    <cellStyle name="Linked Cell 2" xfId="38" xr:uid="{00000000-0005-0000-0000-00007E000000}"/>
    <cellStyle name="Neutral 2" xfId="39" xr:uid="{00000000-0005-0000-0000-00007F000000}"/>
    <cellStyle name="Normal" xfId="0" builtinId="0"/>
    <cellStyle name="Normal 2" xfId="1" xr:uid="{00000000-0005-0000-0000-000081000000}"/>
    <cellStyle name="Normal 3" xfId="99" xr:uid="{00000000-0005-0000-0000-000082000000}"/>
    <cellStyle name="Normal 4" xfId="124" xr:uid="{00000000-0005-0000-0000-000083000000}"/>
    <cellStyle name="Normal 5" xfId="161" xr:uid="{00000000-0005-0000-0000-000084000000}"/>
    <cellStyle name="Note 2" xfId="40" xr:uid="{00000000-0005-0000-0000-000085000000}"/>
    <cellStyle name="Output 2" xfId="41" xr:uid="{00000000-0005-0000-0000-000086000000}"/>
    <cellStyle name="Percent" xfId="98" builtinId="5"/>
    <cellStyle name="SAPBEXaggData" xfId="42" xr:uid="{00000000-0005-0000-0000-000088000000}"/>
    <cellStyle name="SAPBEXaggDataEmph" xfId="43" xr:uid="{00000000-0005-0000-0000-000089000000}"/>
    <cellStyle name="SAPBEXaggItem" xfId="44" xr:uid="{00000000-0005-0000-0000-00008A000000}"/>
    <cellStyle name="SAPBEXaggItemX" xfId="45" xr:uid="{00000000-0005-0000-0000-00008B000000}"/>
    <cellStyle name="SAPBEXchaText" xfId="46" xr:uid="{00000000-0005-0000-0000-00008C000000}"/>
    <cellStyle name="SAPBEXexcBad7" xfId="47" xr:uid="{00000000-0005-0000-0000-00008D000000}"/>
    <cellStyle name="SAPBEXexcBad8" xfId="48" xr:uid="{00000000-0005-0000-0000-00008E000000}"/>
    <cellStyle name="SAPBEXexcBad9" xfId="49" xr:uid="{00000000-0005-0000-0000-00008F000000}"/>
    <cellStyle name="SAPBEXexcCritical4" xfId="50" xr:uid="{00000000-0005-0000-0000-000090000000}"/>
    <cellStyle name="SAPBEXexcCritical5" xfId="51" xr:uid="{00000000-0005-0000-0000-000091000000}"/>
    <cellStyle name="SAPBEXexcCritical6" xfId="52" xr:uid="{00000000-0005-0000-0000-000092000000}"/>
    <cellStyle name="SAPBEXexcGood1" xfId="53" xr:uid="{00000000-0005-0000-0000-000093000000}"/>
    <cellStyle name="SAPBEXexcGood2" xfId="54" xr:uid="{00000000-0005-0000-0000-000094000000}"/>
    <cellStyle name="SAPBEXexcGood3" xfId="55" xr:uid="{00000000-0005-0000-0000-000095000000}"/>
    <cellStyle name="SAPBEXfilterDrill" xfId="56" xr:uid="{00000000-0005-0000-0000-000096000000}"/>
    <cellStyle name="SAPBEXfilterItem" xfId="57" xr:uid="{00000000-0005-0000-0000-000097000000}"/>
    <cellStyle name="SAPBEXfilterText" xfId="58" xr:uid="{00000000-0005-0000-0000-000098000000}"/>
    <cellStyle name="SAPBEXformats" xfId="59" xr:uid="{00000000-0005-0000-0000-000099000000}"/>
    <cellStyle name="SAPBEXheaderItem" xfId="60" xr:uid="{00000000-0005-0000-0000-00009A000000}"/>
    <cellStyle name="SAPBEXheaderText" xfId="61" xr:uid="{00000000-0005-0000-0000-00009B000000}"/>
    <cellStyle name="SAPBEXHLevel0" xfId="62" xr:uid="{00000000-0005-0000-0000-00009C000000}"/>
    <cellStyle name="SAPBEXHLevel0X" xfId="63" xr:uid="{00000000-0005-0000-0000-00009D000000}"/>
    <cellStyle name="SAPBEXHLevel1" xfId="64" xr:uid="{00000000-0005-0000-0000-00009E000000}"/>
    <cellStyle name="SAPBEXHLevel1X" xfId="65" xr:uid="{00000000-0005-0000-0000-00009F000000}"/>
    <cellStyle name="SAPBEXHLevel2" xfId="66" xr:uid="{00000000-0005-0000-0000-0000A0000000}"/>
    <cellStyle name="SAPBEXHLevel2X" xfId="67" xr:uid="{00000000-0005-0000-0000-0000A1000000}"/>
    <cellStyle name="SAPBEXHLevel3" xfId="68" xr:uid="{00000000-0005-0000-0000-0000A2000000}"/>
    <cellStyle name="SAPBEXHLevel3X" xfId="69" xr:uid="{00000000-0005-0000-0000-0000A3000000}"/>
    <cellStyle name="SAPBEXinputData" xfId="70" xr:uid="{00000000-0005-0000-0000-0000A4000000}"/>
    <cellStyle name="SAPBEXItemHeader" xfId="71" xr:uid="{00000000-0005-0000-0000-0000A5000000}"/>
    <cellStyle name="SAPBEXresData" xfId="72" xr:uid="{00000000-0005-0000-0000-0000A6000000}"/>
    <cellStyle name="SAPBEXresDataEmph" xfId="73" xr:uid="{00000000-0005-0000-0000-0000A7000000}"/>
    <cellStyle name="SAPBEXresItem" xfId="74" xr:uid="{00000000-0005-0000-0000-0000A8000000}"/>
    <cellStyle name="SAPBEXresItemX" xfId="75" xr:uid="{00000000-0005-0000-0000-0000A9000000}"/>
    <cellStyle name="SAPBEXstdData" xfId="76" xr:uid="{00000000-0005-0000-0000-0000AA000000}"/>
    <cellStyle name="SAPBEXstdDataEmph" xfId="77" xr:uid="{00000000-0005-0000-0000-0000AB000000}"/>
    <cellStyle name="SAPBEXstdItem" xfId="78" xr:uid="{00000000-0005-0000-0000-0000AC000000}"/>
    <cellStyle name="SAPBEXstdItemX" xfId="79" xr:uid="{00000000-0005-0000-0000-0000AD000000}"/>
    <cellStyle name="SAPBEXtitle" xfId="80" xr:uid="{00000000-0005-0000-0000-0000AE000000}"/>
    <cellStyle name="SAPBEXunassignedItem" xfId="81" xr:uid="{00000000-0005-0000-0000-0000AF000000}"/>
    <cellStyle name="SAPBEXundefined" xfId="82" xr:uid="{00000000-0005-0000-0000-0000B0000000}"/>
    <cellStyle name="Sheet Title" xfId="83" xr:uid="{00000000-0005-0000-0000-0000B1000000}"/>
    <cellStyle name="Total 2" xfId="84" xr:uid="{00000000-0005-0000-0000-0000B2000000}"/>
    <cellStyle name="Warning Text 2" xfId="85" xr:uid="{00000000-0005-0000-0000-0000B3000000}"/>
  </cellStyles>
  <dxfs count="0"/>
  <tableStyles count="0" defaultTableStyle="TableStyleMedium9" defaultPivotStyle="PivotStyleLight16"/>
  <colors>
    <mruColors>
      <color rgb="FF62BB46"/>
      <color rgb="FFFF33CC"/>
      <color rgb="FFCBDB2A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Aruandesse2018!$E$3</c:f>
              <c:strCache>
                <c:ptCount val="1"/>
                <c:pt idx="0">
                  <c:v>2018. a 12 kuud pärast intensiivravil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19-4527-8748-040DEBE1754B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19-4527-8748-040DEBE1754B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19-4527-8748-040DEBE1754B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Aruandesse2018!$L$4:$L$25</c15:sqref>
                    </c15:fullRef>
                  </c:ext>
                </c:extLst>
                <c:f>(Aruandesse2018!$L$4,Aruandesse2018!$L$6:$L$21,Aruandesse2018!$L$23:$L$25)</c:f>
                <c:numCache>
                  <c:formatCode>General</c:formatCode>
                  <c:ptCount val="20"/>
                  <c:pt idx="0">
                    <c:v>8.4866002091059656E-3</c:v>
                  </c:pt>
                  <c:pt idx="1">
                    <c:v>8.0428766925124684E-3</c:v>
                  </c:pt>
                  <c:pt idx="2">
                    <c:v>5.9306839290764746E-3</c:v>
                  </c:pt>
                  <c:pt idx="3">
                    <c:v>1.0194699095972037E-2</c:v>
                  </c:pt>
                  <c:pt idx="4">
                    <c:v>2.5059930373517614E-2</c:v>
                  </c:pt>
                  <c:pt idx="5">
                    <c:v>1.533938265123258E-2</c:v>
                  </c:pt>
                  <c:pt idx="6">
                    <c:v>2.6467298013354235E-2</c:v>
                  </c:pt>
                  <c:pt idx="7">
                    <c:v>8.0264223032903148E-3</c:v>
                  </c:pt>
                  <c:pt idx="8">
                    <c:v>0.27179397768786989</c:v>
                  </c:pt>
                  <c:pt idx="9">
                    <c:v>5.9631057938243082E-2</c:v>
                  </c:pt>
                  <c:pt idx="10">
                    <c:v>5.2345124028788992E-2</c:v>
                  </c:pt>
                  <c:pt idx="11">
                    <c:v>4.6652161100726897E-2</c:v>
                  </c:pt>
                  <c:pt idx="12">
                    <c:v>5.6739897822269181E-2</c:v>
                  </c:pt>
                  <c:pt idx="13">
                    <c:v>5.7985051988960534E-2</c:v>
                  </c:pt>
                  <c:pt idx="14">
                    <c:v>5.8072327777232591E-2</c:v>
                  </c:pt>
                  <c:pt idx="15">
                    <c:v>6.2117820450426242E-2</c:v>
                  </c:pt>
                  <c:pt idx="16">
                    <c:v>4.0343532490497713E-2</c:v>
                  </c:pt>
                  <c:pt idx="17">
                    <c:v>6.1218958861493533E-2</c:v>
                  </c:pt>
                  <c:pt idx="18">
                    <c:v>5.0411667615272604E-2</c:v>
                  </c:pt>
                  <c:pt idx="19">
                    <c:v>1.774908430634814E-2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Aruandesse2018!$K$4:$K$25</c15:sqref>
                    </c15:fullRef>
                  </c:ext>
                </c:extLst>
                <c:f>(Aruandesse2018!$K$4,Aruandesse2018!$K$6:$K$21,Aruandesse2018!$K$23:$K$25)</c:f>
                <c:numCache>
                  <c:formatCode>General</c:formatCode>
                  <c:ptCount val="20"/>
                  <c:pt idx="0">
                    <c:v>8.7361149116066406E-3</c:v>
                  </c:pt>
                  <c:pt idx="1">
                    <c:v>8.3910601354271197E-3</c:v>
                  </c:pt>
                  <c:pt idx="2">
                    <c:v>6.0773085527340287E-3</c:v>
                  </c:pt>
                  <c:pt idx="3">
                    <c:v>1.0725971887844854E-2</c:v>
                  </c:pt>
                  <c:pt idx="4">
                    <c:v>2.5842328649136159E-2</c:v>
                  </c:pt>
                  <c:pt idx="5">
                    <c:v>1.629078307021925E-2</c:v>
                  </c:pt>
                  <c:pt idx="6">
                    <c:v>2.8636936262769641E-2</c:v>
                  </c:pt>
                  <c:pt idx="7">
                    <c:v>8.2606277333575617E-3</c:v>
                  </c:pt>
                  <c:pt idx="8">
                    <c:v>0.14897377803800271</c:v>
                  </c:pt>
                  <c:pt idx="9">
                    <c:v>6.5961221978332429E-2</c:v>
                  </c:pt>
                  <c:pt idx="10">
                    <c:v>6.5529317325248249E-2</c:v>
                  </c:pt>
                  <c:pt idx="11">
                    <c:v>5.0085023211457136E-2</c:v>
                  </c:pt>
                  <c:pt idx="12">
                    <c:v>6.2079104350897252E-2</c:v>
                  </c:pt>
                  <c:pt idx="13">
                    <c:v>7.0266060580327694E-2</c:v>
                  </c:pt>
                  <c:pt idx="14">
                    <c:v>5.9024154736667001E-2</c:v>
                  </c:pt>
                  <c:pt idx="15">
                    <c:v>6.8590688039587677E-2</c:v>
                  </c:pt>
                  <c:pt idx="16">
                    <c:v>4.2791679903569357E-2</c:v>
                  </c:pt>
                  <c:pt idx="17">
                    <c:v>6.7084118900723633E-2</c:v>
                  </c:pt>
                  <c:pt idx="18">
                    <c:v>5.3035725446660353E-2</c:v>
                  </c:pt>
                  <c:pt idx="19">
                    <c:v>1.8204300672467033E-2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Aruandesse2018!$A$4:$B$25</c15:sqref>
                  </c15:fullRef>
                </c:ext>
              </c:extLst>
              <c:f>(Aruandesse2018!$A$4:$B$4,Aruandesse2018!$A$6:$B$21,Aruandesse2018!$A$23:$B$25)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Aruandesse2018!$E$4:$E$25</c15:sqref>
                  </c15:fullRef>
                </c:ext>
              </c:extLst>
              <c:f>(Aruandesse2018!$E$4,Aruandesse2018!$E$6:$E$21,Aruandesse2018!$E$23:$E$25)</c:f>
              <c:numCache>
                <c:formatCode>0%</c:formatCode>
                <c:ptCount val="20"/>
                <c:pt idx="0">
                  <c:v>0.78449063499314753</c:v>
                </c:pt>
                <c:pt idx="1">
                  <c:v>0.84242584745762716</c:v>
                </c:pt>
                <c:pt idx="2">
                  <c:v>0.8113427345187002</c:v>
                </c:pt>
                <c:pt idx="3">
                  <c:v>0.83488324033891304</c:v>
                </c:pt>
                <c:pt idx="4">
                  <c:v>0.63929618768328444</c:v>
                </c:pt>
                <c:pt idx="5">
                  <c:v>0.80213464696223313</c:v>
                </c:pt>
                <c:pt idx="6">
                  <c:v>0.7606093579978237</c:v>
                </c:pt>
                <c:pt idx="7">
                  <c:v>0.79148357396944968</c:v>
                </c:pt>
                <c:pt idx="8">
                  <c:v>0.23076923076923078</c:v>
                </c:pt>
                <c:pt idx="9">
                  <c:v>0.67619047619047623</c:v>
                </c:pt>
                <c:pt idx="10">
                  <c:v>0.80346820809248554</c:v>
                </c:pt>
                <c:pt idx="11">
                  <c:v>0.66391184573002759</c:v>
                </c:pt>
                <c:pt idx="12">
                  <c:v>0.66806722689075626</c:v>
                </c:pt>
                <c:pt idx="13">
                  <c:v>0.76829268292682928</c:v>
                </c:pt>
                <c:pt idx="14">
                  <c:v>0.53454545454545455</c:v>
                </c:pt>
                <c:pt idx="15">
                  <c:v>0.66836734693877553</c:v>
                </c:pt>
                <c:pt idx="16">
                  <c:v>0.65927419354838712</c:v>
                </c:pt>
                <c:pt idx="17">
                  <c:v>0.66019417475728159</c:v>
                </c:pt>
                <c:pt idx="18">
                  <c:v>0.6160714285714286</c:v>
                </c:pt>
                <c:pt idx="19">
                  <c:v>0.65842696629213482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19-4527-8748-040DEBE1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02624"/>
        <c:axId val="276204160"/>
      </c:barChart>
      <c:lineChart>
        <c:grouping val="standard"/>
        <c:varyColors val="0"/>
        <c:ser>
          <c:idx val="1"/>
          <c:order val="1"/>
          <c:tx>
            <c:strRef>
              <c:f>Aruandesse2017!$E$3</c:f>
              <c:strCache>
                <c:ptCount val="1"/>
                <c:pt idx="0">
                  <c:v>2017. a 12 kuud pärast intensiivravil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Aruandesse2018!$A$4:$B$25</c15:sqref>
                  </c15:fullRef>
                </c:ext>
              </c:extLst>
              <c:f>(Aruandesse2018!$A$4:$B$4,Aruandesse2018!$A$6:$B$21,Aruandesse2018!$A$23:$B$25)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Aruandesse2017!$E$4:$E$25</c15:sqref>
                  </c15:fullRef>
                </c:ext>
              </c:extLst>
              <c:f>(Aruandesse2017!$E$4,Aruandesse2017!$E$6:$E$21,Aruandesse2017!$E$23:$E$25)</c:f>
              <c:numCache>
                <c:formatCode>0%</c:formatCode>
                <c:ptCount val="20"/>
                <c:pt idx="0">
                  <c:v>0.78513750731421883</c:v>
                </c:pt>
                <c:pt idx="1">
                  <c:v>0.83169550173010376</c:v>
                </c:pt>
                <c:pt idx="2">
                  <c:v>0.80662738389406319</c:v>
                </c:pt>
                <c:pt idx="3">
                  <c:v>0.84101479915433408</c:v>
                </c:pt>
                <c:pt idx="4">
                  <c:v>0.68608414239482196</c:v>
                </c:pt>
                <c:pt idx="5">
                  <c:v>0.80441367373431416</c:v>
                </c:pt>
                <c:pt idx="6">
                  <c:v>0.75482406356413168</c:v>
                </c:pt>
                <c:pt idx="7">
                  <c:v>0.79877469103200593</c:v>
                </c:pt>
                <c:pt idx="8">
                  <c:v>0.52941176470588236</c:v>
                </c:pt>
                <c:pt idx="9">
                  <c:v>0.66367713004484308</c:v>
                </c:pt>
                <c:pt idx="10">
                  <c:v>0.78488372093023251</c:v>
                </c:pt>
                <c:pt idx="11">
                  <c:v>0.68245125348189417</c:v>
                </c:pt>
                <c:pt idx="12">
                  <c:v>0.60368663594470051</c:v>
                </c:pt>
                <c:pt idx="13">
                  <c:v>0.78612716763005785</c:v>
                </c:pt>
                <c:pt idx="14">
                  <c:v>0.59655172413793101</c:v>
                </c:pt>
                <c:pt idx="15">
                  <c:v>0.6404494382022472</c:v>
                </c:pt>
                <c:pt idx="16">
                  <c:v>0.62018348623853214</c:v>
                </c:pt>
                <c:pt idx="17">
                  <c:v>0.67078189300411528</c:v>
                </c:pt>
                <c:pt idx="18">
                  <c:v>0.57329842931937169</c:v>
                </c:pt>
                <c:pt idx="19">
                  <c:v>0.64701679171132542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19-4527-8748-040DEBE1754B}"/>
            </c:ext>
          </c:extLst>
        </c:ser>
        <c:ser>
          <c:idx val="2"/>
          <c:order val="2"/>
          <c:tx>
            <c:v>2018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Aruandesse2018!$A$4:$B$25</c15:sqref>
                  </c15:fullRef>
                </c:ext>
              </c:extLst>
              <c:f>(Aruandesse2018!$A$4:$B$4,Aruandesse2018!$A$6:$B$21,Aruandesse2018!$A$23:$B$25)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Aruandesse2018!$G$4:$G$25</c15:sqref>
                  </c15:fullRef>
                </c:ext>
              </c:extLst>
              <c:f>(Aruandesse2018!$G$4,Aruandesse2018!$G$6:$G$21,Aruandesse2018!$G$23:$G$25)</c:f>
              <c:numCache>
                <c:formatCode>0%</c:formatCode>
                <c:ptCount val="20"/>
                <c:pt idx="0">
                  <c:v>0.7903847501576845</c:v>
                </c:pt>
                <c:pt idx="1">
                  <c:v>0.7903847501576845</c:v>
                </c:pt>
                <c:pt idx="2">
                  <c:v>0.7903847501576845</c:v>
                </c:pt>
                <c:pt idx="3">
                  <c:v>0.7903847501576845</c:v>
                </c:pt>
                <c:pt idx="4">
                  <c:v>0.7903847501576845</c:v>
                </c:pt>
                <c:pt idx="5">
                  <c:v>0.7903847501576845</c:v>
                </c:pt>
                <c:pt idx="6">
                  <c:v>0.7903847501576845</c:v>
                </c:pt>
                <c:pt idx="7">
                  <c:v>0.7903847501576845</c:v>
                </c:pt>
                <c:pt idx="8">
                  <c:v>0.7903847501576845</c:v>
                </c:pt>
                <c:pt idx="9">
                  <c:v>0.7903847501576845</c:v>
                </c:pt>
                <c:pt idx="10">
                  <c:v>0.7903847501576845</c:v>
                </c:pt>
                <c:pt idx="11">
                  <c:v>0.7903847501576845</c:v>
                </c:pt>
                <c:pt idx="12">
                  <c:v>0.7903847501576845</c:v>
                </c:pt>
                <c:pt idx="13">
                  <c:v>0.7903847501576845</c:v>
                </c:pt>
                <c:pt idx="14">
                  <c:v>0.7903847501576845</c:v>
                </c:pt>
                <c:pt idx="15">
                  <c:v>0.7903847501576845</c:v>
                </c:pt>
                <c:pt idx="16">
                  <c:v>0.7903847501576845</c:v>
                </c:pt>
                <c:pt idx="17">
                  <c:v>0.7903847501576845</c:v>
                </c:pt>
                <c:pt idx="18">
                  <c:v>0.7903847501576845</c:v>
                </c:pt>
                <c:pt idx="19">
                  <c:v>0.7903847501576845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19-4527-8748-040DEBE1754B}"/>
            </c:ext>
          </c:extLst>
        </c:ser>
        <c:ser>
          <c:idx val="3"/>
          <c:order val="3"/>
          <c:tx>
            <c:v>2017 HVA keskmine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Aruandesse2018!$A$4:$B$25</c15:sqref>
                  </c15:fullRef>
                </c:ext>
              </c:extLst>
              <c:f>(Aruandesse2018!$A$4:$B$4,Aruandesse2018!$A$6:$B$21,Aruandesse2018!$A$23:$B$25)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Aruandesse2017!$G$4:$G$25</c15:sqref>
                  </c15:fullRef>
                </c:ext>
              </c:extLst>
              <c:f>(Aruandesse2017!$G$4,Aruandesse2017!$G$6:$G$21,Aruandesse2017!$G$23:$G$25)</c:f>
              <c:numCache>
                <c:formatCode>0%</c:formatCode>
                <c:ptCount val="20"/>
                <c:pt idx="0">
                  <c:v>0.78804948483011872</c:v>
                </c:pt>
                <c:pt idx="1">
                  <c:v>0.78804948483011872</c:v>
                </c:pt>
                <c:pt idx="2">
                  <c:v>0.78804948483011872</c:v>
                </c:pt>
                <c:pt idx="3">
                  <c:v>0.78804948483011872</c:v>
                </c:pt>
                <c:pt idx="4">
                  <c:v>0.78804948483011872</c:v>
                </c:pt>
                <c:pt idx="5">
                  <c:v>0.78804948483011872</c:v>
                </c:pt>
                <c:pt idx="6">
                  <c:v>0.78804948483011872</c:v>
                </c:pt>
                <c:pt idx="7">
                  <c:v>0.78804948483011872</c:v>
                </c:pt>
                <c:pt idx="8">
                  <c:v>0.78804948483011872</c:v>
                </c:pt>
                <c:pt idx="9">
                  <c:v>0.78804948483011872</c:v>
                </c:pt>
                <c:pt idx="10">
                  <c:v>0.78804948483011872</c:v>
                </c:pt>
                <c:pt idx="11">
                  <c:v>0.78804948483011872</c:v>
                </c:pt>
                <c:pt idx="12">
                  <c:v>0.78804948483011872</c:v>
                </c:pt>
                <c:pt idx="13">
                  <c:v>0.78804948483011872</c:v>
                </c:pt>
                <c:pt idx="14">
                  <c:v>0.78804948483011872</c:v>
                </c:pt>
                <c:pt idx="15">
                  <c:v>0.78804948483011872</c:v>
                </c:pt>
                <c:pt idx="16">
                  <c:v>0.78804948483011872</c:v>
                </c:pt>
                <c:pt idx="17">
                  <c:v>0.78804948483011872</c:v>
                </c:pt>
                <c:pt idx="18">
                  <c:v>0.78804948483011872</c:v>
                </c:pt>
                <c:pt idx="19">
                  <c:v>0.78804948483011872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19-4527-8748-040DEBE1754B}"/>
            </c:ext>
          </c:extLst>
        </c:ser>
        <c:ser>
          <c:idx val="4"/>
          <c:order val="4"/>
          <c:tx>
            <c:v>Indikaatori eesmärk (70%)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Aruandesse2018!$A$4:$B$25</c15:sqref>
                  </c15:fullRef>
                </c:ext>
              </c:extLst>
              <c:f>(Aruandesse2018!$A$4:$B$4,Aruandesse2018!$A$6:$B$21,Aruandesse2018!$A$23:$B$25)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Aruandesse2018!$H$4:$H$25</c15:sqref>
                  </c15:fullRef>
                </c:ext>
              </c:extLst>
              <c:f>(Aruandesse2018!$H$4,Aruandesse2018!$H$6:$H$21,Aruandesse2018!$H$23:$H$25)</c:f>
              <c:numCache>
                <c:formatCode>0%</c:formatCode>
                <c:ptCount val="2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19-4527-8748-040DEBE1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02624"/>
        <c:axId val="276204160"/>
      </c:lineChart>
      <c:catAx>
        <c:axId val="2762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4160"/>
        <c:crosses val="autoZero"/>
        <c:auto val="1"/>
        <c:lblAlgn val="ctr"/>
        <c:lblOffset val="100"/>
        <c:noMultiLvlLbl val="0"/>
      </c:catAx>
      <c:valAx>
        <c:axId val="276204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597143187602898E-2"/>
          <c:y val="0.80180727107905903"/>
          <c:w val="0.97504864773198319"/>
          <c:h val="0.1760479877893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33924764594E-2"/>
          <c:y val="0.1133493274278215"/>
          <c:w val="0.84932900854642102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Aruandesse2014!$E$30</c:f>
              <c:strCache>
                <c:ptCount val="1"/>
                <c:pt idx="0">
                  <c:v>2014.a. 12 kuud peale hospitaliseerimist elus pt %, kes on saanud teenust 2046, 2059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369-409D-8D2C-070E8323EBED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369-409D-8D2C-070E8323EBED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369-409D-8D2C-070E8323EBED}"/>
              </c:ext>
            </c:extLst>
          </c:dPt>
          <c:cat>
            <c:multiLvlStrRef>
              <c:f>Aruandesse2014!$A$31:$B$52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Aruandesse2014!$E$31:$E$52</c:f>
              <c:numCache>
                <c:formatCode>0%</c:formatCode>
                <c:ptCount val="22"/>
                <c:pt idx="0">
                  <c:v>0.78225231646471849</c:v>
                </c:pt>
                <c:pt idx="1">
                  <c:v>1</c:v>
                </c:pt>
                <c:pt idx="2">
                  <c:v>0.71445153801508998</c:v>
                </c:pt>
                <c:pt idx="3">
                  <c:v>0.75645837933318616</c:v>
                </c:pt>
                <c:pt idx="4">
                  <c:v>0.6227678571428571</c:v>
                </c:pt>
                <c:pt idx="5">
                  <c:v>0.36122448979591837</c:v>
                </c:pt>
                <c:pt idx="6">
                  <c:v>0.57847533632286996</c:v>
                </c:pt>
                <c:pt idx="7">
                  <c:v>0.5321100917431193</c:v>
                </c:pt>
                <c:pt idx="8">
                  <c:v>0.50833937635968096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0.52727272727272723</c:v>
                </c:pt>
                <c:pt idx="13">
                  <c:v>0.37931034482758619</c:v>
                </c:pt>
                <c:pt idx="14">
                  <c:v>0.36363636363636365</c:v>
                </c:pt>
                <c:pt idx="15">
                  <c:v>0.56999999999999995</c:v>
                </c:pt>
                <c:pt idx="16">
                  <c:v>0</c:v>
                </c:pt>
                <c:pt idx="17">
                  <c:v>0.41212121212121211</c:v>
                </c:pt>
                <c:pt idx="18">
                  <c:v>0</c:v>
                </c:pt>
                <c:pt idx="19">
                  <c:v>0.33333333333333331</c:v>
                </c:pt>
                <c:pt idx="20">
                  <c:v>0.3392857142857143</c:v>
                </c:pt>
                <c:pt idx="21">
                  <c:v>0.43307086614173229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B5-4F03-8161-4B9394D3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7963392"/>
        <c:axId val="307964928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Aruandesse2014!$F$31:$F$52</c:f>
              <c:numCache>
                <c:formatCode>0%</c:formatCode>
                <c:ptCount val="22"/>
                <c:pt idx="0">
                  <c:v>0.6775249376558603</c:v>
                </c:pt>
                <c:pt idx="1">
                  <c:v>0.6775249376558603</c:v>
                </c:pt>
                <c:pt idx="2">
                  <c:v>0.6775249376558603</c:v>
                </c:pt>
                <c:pt idx="3">
                  <c:v>0.6775249376558603</c:v>
                </c:pt>
                <c:pt idx="4">
                  <c:v>0.6775249376558603</c:v>
                </c:pt>
                <c:pt idx="5">
                  <c:v>0.6775249376558603</c:v>
                </c:pt>
                <c:pt idx="6">
                  <c:v>0.6775249376558603</c:v>
                </c:pt>
                <c:pt idx="7">
                  <c:v>0.6775249376558603</c:v>
                </c:pt>
                <c:pt idx="8">
                  <c:v>0.6775249376558603</c:v>
                </c:pt>
                <c:pt idx="9">
                  <c:v>0.6775249376558603</c:v>
                </c:pt>
                <c:pt idx="10">
                  <c:v>0.6775249376558603</c:v>
                </c:pt>
                <c:pt idx="11">
                  <c:v>0.6775249376558603</c:v>
                </c:pt>
                <c:pt idx="12">
                  <c:v>0.6775249376558603</c:v>
                </c:pt>
                <c:pt idx="13">
                  <c:v>0.6775249376558603</c:v>
                </c:pt>
                <c:pt idx="14">
                  <c:v>0.6775249376558603</c:v>
                </c:pt>
                <c:pt idx="15">
                  <c:v>0.6775249376558603</c:v>
                </c:pt>
                <c:pt idx="16">
                  <c:v>0.6775249376558603</c:v>
                </c:pt>
                <c:pt idx="17">
                  <c:v>0.6775249376558603</c:v>
                </c:pt>
                <c:pt idx="18">
                  <c:v>0.6775249376558603</c:v>
                </c:pt>
                <c:pt idx="19">
                  <c:v>0.6775249376558603</c:v>
                </c:pt>
                <c:pt idx="20">
                  <c:v>0.6775249376558603</c:v>
                </c:pt>
                <c:pt idx="21">
                  <c:v>0.6775249376558603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B5-4F03-8161-4B9394D3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63392"/>
        <c:axId val="307964928"/>
      </c:lineChart>
      <c:catAx>
        <c:axId val="3079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7964928"/>
        <c:crosses val="autoZero"/>
        <c:auto val="1"/>
        <c:lblAlgn val="ctr"/>
        <c:lblOffset val="100"/>
        <c:noMultiLvlLbl val="0"/>
      </c:catAx>
      <c:valAx>
        <c:axId val="3079649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79633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25"/>
          <c:w val="0.91709169541580271"/>
          <c:h val="9.77091434999196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25E-2"/>
          <c:y val="4.0579710144927526E-2"/>
          <c:w val="0.89679249009626383"/>
          <c:h val="0.4291242937853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Aruandesse2018!$E$30</c:f>
              <c:strCache>
                <c:ptCount val="1"/>
                <c:pt idx="0">
                  <c:v>2018. a 12 kuud pärast intensiivravil (III, IIIa)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8A-4056-A12C-8C15298E73D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C8A-4056-A12C-8C15298E73D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C8A-4056-A12C-8C15298E73D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C8A-4056-A12C-8C15298E73D3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8A-4056-A12C-8C15298E73D3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C8A-4056-A12C-8C15298E73D3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Aruandesse2018!$L$31:$L$47</c:f>
                <c:numCache>
                  <c:formatCode>General</c:formatCode>
                  <c:ptCount val="17"/>
                  <c:pt idx="0">
                    <c:v>1.6192709538636496E-2</c:v>
                  </c:pt>
                  <c:pt idx="1">
                    <c:v>2.0047061016720602E-2</c:v>
                  </c:pt>
                  <c:pt idx="2">
                    <c:v>1.2733455900061919E-2</c:v>
                  </c:pt>
                  <c:pt idx="3">
                    <c:v>4.8741662896765847E-2</c:v>
                  </c:pt>
                  <c:pt idx="4">
                    <c:v>4.4595672230915984E-2</c:v>
                  </c:pt>
                  <c:pt idx="5">
                    <c:v>6.2628841738473828E-2</c:v>
                  </c:pt>
                  <c:pt idx="6">
                    <c:v>6.9322534688910586E-2</c:v>
                  </c:pt>
                  <c:pt idx="7">
                    <c:v>2.7329585918293375E-2</c:v>
                  </c:pt>
                  <c:pt idx="8">
                    <c:v>0.31246400135727576</c:v>
                  </c:pt>
                  <c:pt idx="9">
                    <c:v>0.10159473052018875</c:v>
                  </c:pt>
                  <c:pt idx="10">
                    <c:v>0.10203233103603138</c:v>
                  </c:pt>
                  <c:pt idx="11">
                    <c:v>0.13972255907383302</c:v>
                  </c:pt>
                  <c:pt idx="12">
                    <c:v>9.3537309425854864E-2</c:v>
                  </c:pt>
                  <c:pt idx="13">
                    <c:v>7.8798919825495084E-2</c:v>
                  </c:pt>
                  <c:pt idx="14">
                    <c:v>0.18733692064933161</c:v>
                  </c:pt>
                  <c:pt idx="15">
                    <c:v>0.1523413803545115</c:v>
                  </c:pt>
                  <c:pt idx="16">
                    <c:v>4.1539085390893293E-2</c:v>
                  </c:pt>
                </c:numCache>
              </c:numRef>
            </c:plus>
            <c:minus>
              <c:numRef>
                <c:f>Aruandesse2018!$K$31:$K$47</c:f>
                <c:numCache>
                  <c:formatCode>General</c:formatCode>
                  <c:ptCount val="17"/>
                  <c:pt idx="0">
                    <c:v>1.697372671181796E-2</c:v>
                  </c:pt>
                  <c:pt idx="1">
                    <c:v>2.087403519030484E-2</c:v>
                  </c:pt>
                  <c:pt idx="2">
                    <c:v>1.3140898690422453E-2</c:v>
                  </c:pt>
                  <c:pt idx="3">
                    <c:v>5.0216509944337462E-2</c:v>
                  </c:pt>
                  <c:pt idx="4">
                    <c:v>4.3393207174314163E-2</c:v>
                  </c:pt>
                  <c:pt idx="5">
                    <c:v>6.5693611067233371E-2</c:v>
                  </c:pt>
                  <c:pt idx="6">
                    <c:v>6.9322534688910531E-2</c:v>
                  </c:pt>
                  <c:pt idx="7">
                    <c:v>2.73834350526308E-2</c:v>
                  </c:pt>
                  <c:pt idx="8">
                    <c:v>0.21274926936096045</c:v>
                  </c:pt>
                  <c:pt idx="9">
                    <c:v>9.9369244480792929E-2</c:v>
                  </c:pt>
                  <c:pt idx="10">
                    <c:v>9.5933012993099254E-2</c:v>
                  </c:pt>
                  <c:pt idx="11">
                    <c:v>0.14337234559676676</c:v>
                  </c:pt>
                  <c:pt idx="12">
                    <c:v>8.1553077895886533E-2</c:v>
                  </c:pt>
                  <c:pt idx="13">
                    <c:v>7.815024378334684E-2</c:v>
                  </c:pt>
                  <c:pt idx="14">
                    <c:v>0.15504499084195952</c:v>
                  </c:pt>
                  <c:pt idx="15">
                    <c:v>0.16428422545004578</c:v>
                  </c:pt>
                  <c:pt idx="16">
                    <c:v>4.0749253702243637E-2</c:v>
                  </c:pt>
                </c:numCache>
              </c:numRef>
            </c:minus>
          </c:errBars>
          <c:cat>
            <c:multiLvlStrRef>
              <c:f>Aruandesse2018!$A$31:$B$47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Aruandesse2018!$E$31:$E$47</c:f>
              <c:numCache>
                <c:formatCode>0%</c:formatCode>
                <c:ptCount val="17"/>
                <c:pt idx="0">
                  <c:v>0.7595135347194979</c:v>
                </c:pt>
                <c:pt idx="1">
                  <c:v>0.7053571428571429</c:v>
                </c:pt>
                <c:pt idx="2">
                  <c:v>0.73635751178980458</c:v>
                </c:pt>
                <c:pt idx="3">
                  <c:v>0.5736842105263158</c:v>
                </c:pt>
                <c:pt idx="4">
                  <c:v>0.42411642411642414</c:v>
                </c:pt>
                <c:pt idx="5">
                  <c:v>0.59009009009009006</c:v>
                </c:pt>
                <c:pt idx="6">
                  <c:v>0.5</c:v>
                </c:pt>
                <c:pt idx="7">
                  <c:v>0.50899139953088346</c:v>
                </c:pt>
                <c:pt idx="8">
                  <c:v>0.33333333333333331</c:v>
                </c:pt>
                <c:pt idx="9">
                  <c:v>0.47252747252747251</c:v>
                </c:pt>
                <c:pt idx="10">
                  <c:v>0.42391304347826086</c:v>
                </c:pt>
                <c:pt idx="11">
                  <c:v>0.52272727272727271</c:v>
                </c:pt>
                <c:pt idx="12">
                  <c:v>0.32710280373831774</c:v>
                </c:pt>
                <c:pt idx="13">
                  <c:v>0.48684210526315791</c:v>
                </c:pt>
                <c:pt idx="14">
                  <c:v>0.37037037037037035</c:v>
                </c:pt>
                <c:pt idx="15">
                  <c:v>0.55882352941176472</c:v>
                </c:pt>
                <c:pt idx="16">
                  <c:v>0.44244604316546765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8A-4056-A12C-8C15298E7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60736"/>
        <c:axId val="276262272"/>
      </c:barChart>
      <c:lineChart>
        <c:grouping val="standard"/>
        <c:varyColors val="0"/>
        <c:ser>
          <c:idx val="1"/>
          <c:order val="1"/>
          <c:tx>
            <c:strRef>
              <c:f>Aruandesse2017!$E$30</c:f>
              <c:strCache>
                <c:ptCount val="1"/>
                <c:pt idx="0">
                  <c:v>2017. a 12 kuud pärast intensiivravil (III, IIIa)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9525">
                <a:noFill/>
              </a:ln>
              <a:effectLst/>
            </c:spPr>
          </c:marker>
          <c:cat>
            <c:multiLvlStrRef>
              <c:f>Aruandesse2018!$A$31:$B$47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Aruandesse2017!$E$31:$E$47</c:f>
              <c:numCache>
                <c:formatCode>0%</c:formatCode>
                <c:ptCount val="17"/>
                <c:pt idx="0">
                  <c:v>0.76791277258566981</c:v>
                </c:pt>
                <c:pt idx="1">
                  <c:v>0.68484848484848482</c:v>
                </c:pt>
                <c:pt idx="2">
                  <c:v>0.73175021987686895</c:v>
                </c:pt>
                <c:pt idx="3">
                  <c:v>0.61734693877551017</c:v>
                </c:pt>
                <c:pt idx="4">
                  <c:v>0.44933078393881454</c:v>
                </c:pt>
                <c:pt idx="5">
                  <c:v>0.62871287128712872</c:v>
                </c:pt>
                <c:pt idx="6">
                  <c:v>0.51707317073170733</c:v>
                </c:pt>
                <c:pt idx="7">
                  <c:v>0.53706505295007567</c:v>
                </c:pt>
                <c:pt idx="8">
                  <c:v>0.2</c:v>
                </c:pt>
                <c:pt idx="9">
                  <c:v>0.51898734177215189</c:v>
                </c:pt>
                <c:pt idx="10">
                  <c:v>0.45882352941176469</c:v>
                </c:pt>
                <c:pt idx="11">
                  <c:v>0.48979591836734693</c:v>
                </c:pt>
                <c:pt idx="12">
                  <c:v>0.56481481481481477</c:v>
                </c:pt>
                <c:pt idx="13">
                  <c:v>0.47393364928909953</c:v>
                </c:pt>
                <c:pt idx="14">
                  <c:v>0.33333333333333331</c:v>
                </c:pt>
                <c:pt idx="15">
                  <c:v>0.42307692307692307</c:v>
                </c:pt>
                <c:pt idx="16">
                  <c:v>0.48360655737704916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C8A-4056-A12C-8C15298E73D3}"/>
            </c:ext>
          </c:extLst>
        </c:ser>
        <c:ser>
          <c:idx val="2"/>
          <c:order val="2"/>
          <c:tx>
            <c:v>2018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Aruandesse2018!$A$31:$B$47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Aruandesse2018!$G$31:$G$47</c:f>
              <c:numCache>
                <c:formatCode>0%</c:formatCode>
                <c:ptCount val="17"/>
                <c:pt idx="0">
                  <c:v>0.66412213740458015</c:v>
                </c:pt>
                <c:pt idx="1">
                  <c:v>0.66412213740458015</c:v>
                </c:pt>
                <c:pt idx="2">
                  <c:v>0.66412213740458015</c:v>
                </c:pt>
                <c:pt idx="3">
                  <c:v>0.66412213740458015</c:v>
                </c:pt>
                <c:pt idx="4">
                  <c:v>0.66412213740458015</c:v>
                </c:pt>
                <c:pt idx="5">
                  <c:v>0.66412213740458015</c:v>
                </c:pt>
                <c:pt idx="6">
                  <c:v>0.66412213740458015</c:v>
                </c:pt>
                <c:pt idx="7">
                  <c:v>0.66412213740458015</c:v>
                </c:pt>
                <c:pt idx="8">
                  <c:v>0.66412213740458015</c:v>
                </c:pt>
                <c:pt idx="9">
                  <c:v>0.66412213740458015</c:v>
                </c:pt>
                <c:pt idx="10">
                  <c:v>0.66412213740458015</c:v>
                </c:pt>
                <c:pt idx="11">
                  <c:v>0.66412213740458015</c:v>
                </c:pt>
                <c:pt idx="12">
                  <c:v>0.66412213740458015</c:v>
                </c:pt>
                <c:pt idx="13">
                  <c:v>0.66412213740458015</c:v>
                </c:pt>
                <c:pt idx="14">
                  <c:v>0.66412213740458015</c:v>
                </c:pt>
                <c:pt idx="15">
                  <c:v>0.66412213740458015</c:v>
                </c:pt>
                <c:pt idx="16">
                  <c:v>0.66412213740458015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C8A-4056-A12C-8C15298E73D3}"/>
            </c:ext>
          </c:extLst>
        </c:ser>
        <c:ser>
          <c:idx val="3"/>
          <c:order val="3"/>
          <c:tx>
            <c:v>2017 HVA keskmine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Aruandesse2018!$A$31:$B$47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Aruandesse2017!$G$31:$G$47</c:f>
              <c:numCache>
                <c:formatCode>0%</c:formatCode>
                <c:ptCount val="17"/>
                <c:pt idx="0">
                  <c:v>0.66867283950617284</c:v>
                </c:pt>
                <c:pt idx="1">
                  <c:v>0.66867283950617284</c:v>
                </c:pt>
                <c:pt idx="2">
                  <c:v>0.66867283950617284</c:v>
                </c:pt>
                <c:pt idx="3">
                  <c:v>0.66867283950617284</c:v>
                </c:pt>
                <c:pt idx="4">
                  <c:v>0.66867283950617284</c:v>
                </c:pt>
                <c:pt idx="5">
                  <c:v>0.66867283950617284</c:v>
                </c:pt>
                <c:pt idx="6">
                  <c:v>0.66867283950617284</c:v>
                </c:pt>
                <c:pt idx="7">
                  <c:v>0.66867283950617284</c:v>
                </c:pt>
                <c:pt idx="8">
                  <c:v>0.66867283950617284</c:v>
                </c:pt>
                <c:pt idx="9">
                  <c:v>0.66867283950617284</c:v>
                </c:pt>
                <c:pt idx="10">
                  <c:v>0.66867283950617284</c:v>
                </c:pt>
                <c:pt idx="11">
                  <c:v>0.66867283950617284</c:v>
                </c:pt>
                <c:pt idx="12">
                  <c:v>0.66867283950617284</c:v>
                </c:pt>
                <c:pt idx="13">
                  <c:v>0.66867283950617284</c:v>
                </c:pt>
                <c:pt idx="14">
                  <c:v>0.66867283950617284</c:v>
                </c:pt>
                <c:pt idx="15">
                  <c:v>0.66867283950617284</c:v>
                </c:pt>
                <c:pt idx="16">
                  <c:v>0.66867283950617284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C8A-4056-A12C-8C15298E7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60736"/>
        <c:axId val="276262272"/>
      </c:lineChart>
      <c:catAx>
        <c:axId val="2762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2272"/>
        <c:crosses val="autoZero"/>
        <c:auto val="1"/>
        <c:lblAlgn val="ctr"/>
        <c:lblOffset val="100"/>
        <c:noMultiLvlLbl val="0"/>
      </c:catAx>
      <c:valAx>
        <c:axId val="276262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487775642217953E-3"/>
          <c:y val="0.87084318281870821"/>
          <c:w val="0.99255121152051917"/>
          <c:h val="0.12633791538769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Aruandesse2017!$E$3</c:f>
              <c:strCache>
                <c:ptCount val="1"/>
                <c:pt idx="0">
                  <c:v>2017. a 12 kuud pärast intensiivravil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B8-4F39-94A8-3C6162649DB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B8-4F39-94A8-3C6162649DBF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B8-4F39-94A8-3C6162649DBF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Aruandesse2017!$L$4:$L$25</c15:sqref>
                    </c15:fullRef>
                  </c:ext>
                </c:extLst>
                <c:f>(Aruandesse2017!$L$4,Aruandesse2017!$L$6:$L$21,Aruandesse2017!$L$23:$L$25)</c:f>
                <c:numCache>
                  <c:formatCode>General</c:formatCode>
                  <c:ptCount val="20"/>
                  <c:pt idx="0">
                    <c:v>8.5793784191573463E-3</c:v>
                  </c:pt>
                  <c:pt idx="1">
                    <c:v>8.4502144493681097E-3</c:v>
                  </c:pt>
                  <c:pt idx="2">
                    <c:v>6.0865890677674894E-3</c:v>
                  </c:pt>
                  <c:pt idx="3">
                    <c:v>1.014341561170895E-2</c:v>
                  </c:pt>
                  <c:pt idx="4">
                    <c:v>2.2655161714075778E-2</c:v>
                  </c:pt>
                  <c:pt idx="5">
                    <c:v>1.5661020757213984E-2</c:v>
                  </c:pt>
                  <c:pt idx="6">
                    <c:v>2.7260277264327448E-2</c:v>
                  </c:pt>
                  <c:pt idx="7">
                    <c:v>7.9540519031171542E-3</c:v>
                  </c:pt>
                  <c:pt idx="8">
                    <c:v>0.20893683315876743</c:v>
                  </c:pt>
                  <c:pt idx="9">
                    <c:v>5.8771903363100897E-2</c:v>
                  </c:pt>
                  <c:pt idx="10">
                    <c:v>5.4827619752485179E-2</c:v>
                  </c:pt>
                  <c:pt idx="11">
                    <c:v>4.6006668707841758E-2</c:v>
                  </c:pt>
                  <c:pt idx="12">
                    <c:v>6.27323675687399E-2</c:v>
                  </c:pt>
                  <c:pt idx="13">
                    <c:v>5.4537100041260445E-2</c:v>
                  </c:pt>
                  <c:pt idx="14">
                    <c:v>5.484496167016506E-2</c:v>
                  </c:pt>
                  <c:pt idx="15">
                    <c:v>6.6842675733827961E-2</c:v>
                  </c:pt>
                  <c:pt idx="16">
                    <c:v>3.9771709167346736E-2</c:v>
                  </c:pt>
                  <c:pt idx="17">
                    <c:v>5.6025799425891254E-2</c:v>
                  </c:pt>
                  <c:pt idx="18">
                    <c:v>4.8626556683717403E-2</c:v>
                  </c:pt>
                  <c:pt idx="19">
                    <c:v>1.7491889763237345E-2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Aruandesse2017!$K$4:$K$25</c15:sqref>
                    </c15:fullRef>
                  </c:ext>
                </c:extLst>
                <c:f>(Aruandesse2017!$K$4,Aruandesse2017!$K$6:$K$21,Aruandesse2017!$K$23:$K$25)</c:f>
                <c:numCache>
                  <c:formatCode>General</c:formatCode>
                  <c:ptCount val="20"/>
                  <c:pt idx="0">
                    <c:v>8.8356329178247428E-3</c:v>
                  </c:pt>
                  <c:pt idx="1">
                    <c:v>8.8027438111659695E-3</c:v>
                  </c:pt>
                  <c:pt idx="2">
                    <c:v>6.2358135574975826E-3</c:v>
                  </c:pt>
                  <c:pt idx="3">
                    <c:v>1.0696872670932667E-2</c:v>
                  </c:pt>
                  <c:pt idx="4">
                    <c:v>2.357821509302549E-2</c:v>
                  </c:pt>
                  <c:pt idx="5">
                    <c:v>1.6671360226465093E-2</c:v>
                  </c:pt>
                  <c:pt idx="6">
                    <c:v>2.9472859358453118E-2</c:v>
                  </c:pt>
                  <c:pt idx="7">
                    <c:v>8.1964223435215811E-3</c:v>
                  </c:pt>
                  <c:pt idx="8">
                    <c:v>0.21977904043713792</c:v>
                  </c:pt>
                  <c:pt idx="9">
                    <c:v>6.4315479436841017E-2</c:v>
                  </c:pt>
                  <c:pt idx="10">
                    <c:v>6.7274795039493407E-2</c:v>
                  </c:pt>
                  <c:pt idx="11">
                    <c:v>4.9869932623889057E-2</c:v>
                  </c:pt>
                  <c:pt idx="12">
                    <c:v>6.6339537645270341E-2</c:v>
                  </c:pt>
                  <c:pt idx="13">
                    <c:v>6.6967910863636626E-2</c:v>
                  </c:pt>
                  <c:pt idx="14">
                    <c:v>5.7369438546465035E-2</c:v>
                  </c:pt>
                  <c:pt idx="15">
                    <c:v>7.2776730480714202E-2</c:v>
                  </c:pt>
                  <c:pt idx="16">
                    <c:v>4.1454082253133406E-2</c:v>
                  </c:pt>
                  <c:pt idx="17">
                    <c:v>6.1341348819827446E-2</c:v>
                  </c:pt>
                  <c:pt idx="18">
                    <c:v>5.0086077209503754E-2</c:v>
                  </c:pt>
                  <c:pt idx="19">
                    <c:v>1.7894878420672278E-2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Aruandesse2017!$E$4:$E$25</c15:sqref>
                  </c15:fullRef>
                </c:ext>
              </c:extLst>
              <c:f>(Aruandesse2017!$E$4,Aruandesse2017!$E$6:$E$21,Aruandesse2017!$E$23:$E$25)</c:f>
              <c:numCache>
                <c:formatCode>0%</c:formatCode>
                <c:ptCount val="20"/>
                <c:pt idx="0">
                  <c:v>0.78513750731421883</c:v>
                </c:pt>
                <c:pt idx="1">
                  <c:v>0.83169550173010376</c:v>
                </c:pt>
                <c:pt idx="2">
                  <c:v>0.80662738389406319</c:v>
                </c:pt>
                <c:pt idx="3">
                  <c:v>0.84101479915433408</c:v>
                </c:pt>
                <c:pt idx="4">
                  <c:v>0.68608414239482196</c:v>
                </c:pt>
                <c:pt idx="5">
                  <c:v>0.80441367373431416</c:v>
                </c:pt>
                <c:pt idx="6">
                  <c:v>0.75482406356413168</c:v>
                </c:pt>
                <c:pt idx="7">
                  <c:v>0.79877469103200593</c:v>
                </c:pt>
                <c:pt idx="8">
                  <c:v>0.52941176470588236</c:v>
                </c:pt>
                <c:pt idx="9">
                  <c:v>0.66367713004484308</c:v>
                </c:pt>
                <c:pt idx="10">
                  <c:v>0.78488372093023251</c:v>
                </c:pt>
                <c:pt idx="11">
                  <c:v>0.68245125348189417</c:v>
                </c:pt>
                <c:pt idx="12">
                  <c:v>0.60368663594470051</c:v>
                </c:pt>
                <c:pt idx="13">
                  <c:v>0.78612716763005785</c:v>
                </c:pt>
                <c:pt idx="14">
                  <c:v>0.59655172413793101</c:v>
                </c:pt>
                <c:pt idx="15">
                  <c:v>0.6404494382022472</c:v>
                </c:pt>
                <c:pt idx="16">
                  <c:v>0.62018348623853214</c:v>
                </c:pt>
                <c:pt idx="17">
                  <c:v>0.67078189300411528</c:v>
                </c:pt>
                <c:pt idx="18">
                  <c:v>0.57329842931937169</c:v>
                </c:pt>
                <c:pt idx="19">
                  <c:v>0.64701679171132542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B8-4F39-94A8-3C616264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02624"/>
        <c:axId val="276204160"/>
      </c:barChart>
      <c:lineChart>
        <c:grouping val="standard"/>
        <c:varyColors val="0"/>
        <c:ser>
          <c:idx val="1"/>
          <c:order val="1"/>
          <c:tx>
            <c:strRef>
              <c:f>Aruandesse2016!$E$3</c:f>
              <c:strCache>
                <c:ptCount val="1"/>
                <c:pt idx="0">
                  <c:v>2016.a 12 kuud pärast intensiivravil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Aruandesse2016!$E$4:$E$25</c15:sqref>
                  </c15:fullRef>
                </c:ext>
              </c:extLst>
              <c:f>(Aruandesse2016!$E$4,Aruandesse2016!$E$6:$E$21,Aruandesse2016!$E$23:$E$25)</c:f>
              <c:numCache>
                <c:formatCode>0%</c:formatCode>
                <c:ptCount val="20"/>
                <c:pt idx="0">
                  <c:v>0.78498134328358204</c:v>
                </c:pt>
                <c:pt idx="1">
                  <c:v>0.82598425196850389</c:v>
                </c:pt>
                <c:pt idx="2">
                  <c:v>0.80257079734886527</c:v>
                </c:pt>
                <c:pt idx="3">
                  <c:v>0.83909635776855696</c:v>
                </c:pt>
                <c:pt idx="4">
                  <c:v>0.6353944562899787</c:v>
                </c:pt>
                <c:pt idx="5">
                  <c:v>0.80453608247422681</c:v>
                </c:pt>
                <c:pt idx="6">
                  <c:v>0.57894736842105265</c:v>
                </c:pt>
                <c:pt idx="7">
                  <c:v>0.79284741987377805</c:v>
                </c:pt>
                <c:pt idx="8">
                  <c:v>0.72222222222222221</c:v>
                </c:pt>
                <c:pt idx="9">
                  <c:v>0.65843621399176955</c:v>
                </c:pt>
                <c:pt idx="10">
                  <c:v>0.75308641975308643</c:v>
                </c:pt>
                <c:pt idx="11">
                  <c:v>0.72676056338028172</c:v>
                </c:pt>
                <c:pt idx="12">
                  <c:v>0.66666666666666663</c:v>
                </c:pt>
                <c:pt idx="13">
                  <c:v>0.70370370370370372</c:v>
                </c:pt>
                <c:pt idx="14">
                  <c:v>0.57874015748031493</c:v>
                </c:pt>
                <c:pt idx="15">
                  <c:v>0.65131578947368418</c:v>
                </c:pt>
                <c:pt idx="16">
                  <c:v>0.64461247637051045</c:v>
                </c:pt>
                <c:pt idx="17">
                  <c:v>0.57777777777777772</c:v>
                </c:pt>
                <c:pt idx="18">
                  <c:v>0.56647398843930641</c:v>
                </c:pt>
                <c:pt idx="19">
                  <c:v>0.64979063570612872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B8-4F39-94A8-3C6162649DBF}"/>
            </c:ext>
          </c:extLst>
        </c:ser>
        <c:ser>
          <c:idx val="2"/>
          <c:order val="2"/>
          <c:tx>
            <c:v>2017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Aruandesse2017!$G$4:$G$25</c15:sqref>
                  </c15:fullRef>
                </c:ext>
              </c:extLst>
              <c:f>(Aruandesse2017!$G$4,Aruandesse2017!$G$6:$G$21,Aruandesse2017!$G$23:$G$25)</c:f>
              <c:numCache>
                <c:formatCode>0%</c:formatCode>
                <c:ptCount val="20"/>
                <c:pt idx="0">
                  <c:v>0.78804948483011872</c:v>
                </c:pt>
                <c:pt idx="1">
                  <c:v>0.78804948483011872</c:v>
                </c:pt>
                <c:pt idx="2">
                  <c:v>0.78804948483011872</c:v>
                </c:pt>
                <c:pt idx="3">
                  <c:v>0.78804948483011872</c:v>
                </c:pt>
                <c:pt idx="4">
                  <c:v>0.78804948483011872</c:v>
                </c:pt>
                <c:pt idx="5">
                  <c:v>0.78804948483011872</c:v>
                </c:pt>
                <c:pt idx="6">
                  <c:v>0.78804948483011872</c:v>
                </c:pt>
                <c:pt idx="7">
                  <c:v>0.78804948483011872</c:v>
                </c:pt>
                <c:pt idx="8">
                  <c:v>0.78804948483011872</c:v>
                </c:pt>
                <c:pt idx="9">
                  <c:v>0.78804948483011872</c:v>
                </c:pt>
                <c:pt idx="10">
                  <c:v>0.78804948483011872</c:v>
                </c:pt>
                <c:pt idx="11">
                  <c:v>0.78804948483011872</c:v>
                </c:pt>
                <c:pt idx="12">
                  <c:v>0.78804948483011872</c:v>
                </c:pt>
                <c:pt idx="13">
                  <c:v>0.78804948483011872</c:v>
                </c:pt>
                <c:pt idx="14">
                  <c:v>0.78804948483011872</c:v>
                </c:pt>
                <c:pt idx="15">
                  <c:v>0.78804948483011872</c:v>
                </c:pt>
                <c:pt idx="16">
                  <c:v>0.78804948483011872</c:v>
                </c:pt>
                <c:pt idx="17">
                  <c:v>0.78804948483011872</c:v>
                </c:pt>
                <c:pt idx="18">
                  <c:v>0.78804948483011872</c:v>
                </c:pt>
                <c:pt idx="19">
                  <c:v>0.78804948483011872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B8-4F39-94A8-3C6162649DBF}"/>
            </c:ext>
          </c:extLst>
        </c:ser>
        <c:ser>
          <c:idx val="3"/>
          <c:order val="3"/>
          <c:tx>
            <c:v>2016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Aruandesse2016!$G$4:$G$25</c15:sqref>
                  </c15:fullRef>
                </c:ext>
              </c:extLst>
              <c:f>(Aruandesse2016!$G$4,Aruandesse2016!$G$6:$G$21,Aruandesse2016!$G$23:$G$25)</c:f>
              <c:numCache>
                <c:formatCode>0%</c:formatCode>
                <c:ptCount val="20"/>
                <c:pt idx="0">
                  <c:v>0.78385650224215242</c:v>
                </c:pt>
                <c:pt idx="1">
                  <c:v>0.78385650224215242</c:v>
                </c:pt>
                <c:pt idx="2">
                  <c:v>0.78385650224215242</c:v>
                </c:pt>
                <c:pt idx="3">
                  <c:v>0.78385650224215242</c:v>
                </c:pt>
                <c:pt idx="4">
                  <c:v>0.78385650224215242</c:v>
                </c:pt>
                <c:pt idx="5">
                  <c:v>0.78385650224215242</c:v>
                </c:pt>
                <c:pt idx="6">
                  <c:v>0.78385650224215242</c:v>
                </c:pt>
                <c:pt idx="7">
                  <c:v>0.78385650224215242</c:v>
                </c:pt>
                <c:pt idx="8">
                  <c:v>0.78385650224215242</c:v>
                </c:pt>
                <c:pt idx="9">
                  <c:v>0.78385650224215242</c:v>
                </c:pt>
                <c:pt idx="10">
                  <c:v>0.78385650224215242</c:v>
                </c:pt>
                <c:pt idx="11">
                  <c:v>0.78385650224215242</c:v>
                </c:pt>
                <c:pt idx="12">
                  <c:v>0.78385650224215242</c:v>
                </c:pt>
                <c:pt idx="13">
                  <c:v>0.78385650224215242</c:v>
                </c:pt>
                <c:pt idx="14">
                  <c:v>0.78385650224215242</c:v>
                </c:pt>
                <c:pt idx="15">
                  <c:v>0.78385650224215242</c:v>
                </c:pt>
                <c:pt idx="16">
                  <c:v>0.78385650224215242</c:v>
                </c:pt>
                <c:pt idx="17">
                  <c:v>0.78385650224215242</c:v>
                </c:pt>
                <c:pt idx="18">
                  <c:v>0.78385650224215242</c:v>
                </c:pt>
                <c:pt idx="19">
                  <c:v>0.78385650224215242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B8-4F39-94A8-3C6162649DBF}"/>
            </c:ext>
          </c:extLst>
        </c:ser>
        <c:ser>
          <c:idx val="4"/>
          <c:order val="4"/>
          <c:tx>
            <c:v>Indikaatori eesmärk (70%)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Aruandesse2017!$H$4:$H$25</c15:sqref>
                  </c15:fullRef>
                </c:ext>
              </c:extLst>
              <c:f>(Aruandesse2017!$H$4,Aruandesse2017!$H$6:$H$21,Aruandesse2017!$H$23:$H$25)</c:f>
              <c:numCache>
                <c:formatCode>0%</c:formatCode>
                <c:ptCount val="2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B8-4F39-94A8-3C616264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02624"/>
        <c:axId val="276204160"/>
      </c:lineChart>
      <c:catAx>
        <c:axId val="2762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4160"/>
        <c:crosses val="autoZero"/>
        <c:auto val="1"/>
        <c:lblAlgn val="ctr"/>
        <c:lblOffset val="100"/>
        <c:noMultiLvlLbl val="0"/>
      </c:catAx>
      <c:valAx>
        <c:axId val="276204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597143187602898E-2"/>
          <c:y val="0.80180727107905903"/>
          <c:w val="0.97504864773198319"/>
          <c:h val="0.1760479877893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25E-2"/>
          <c:y val="4.0579710144927526E-2"/>
          <c:w val="0.89679249009626383"/>
          <c:h val="0.4291242937853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Aruandesse2017!$E$30</c:f>
              <c:strCache>
                <c:ptCount val="1"/>
                <c:pt idx="0">
                  <c:v>2017. a 12 kuud pärast intensiivravil (III, IIIa)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42-4D10-94DC-1F9121AF6D3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42-4D10-94DC-1F9121AF6D3D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C42-4D10-94DC-1F9121AF6D3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C42-4D10-94DC-1F9121AF6D3D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42-4D10-94DC-1F9121AF6D3D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42-4D10-94DC-1F9121AF6D3D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Aruandesse2017!$L$31:$L$47</c:f>
                <c:numCache>
                  <c:formatCode>General</c:formatCode>
                  <c:ptCount val="17"/>
                  <c:pt idx="0">
                    <c:v>1.592047381140449E-2</c:v>
                  </c:pt>
                  <c:pt idx="1">
                    <c:v>2.0088483668177837E-2</c:v>
                  </c:pt>
                  <c:pt idx="2">
                    <c:v>1.2676681497064024E-2</c:v>
                  </c:pt>
                  <c:pt idx="3">
                    <c:v>4.6754712319663549E-2</c:v>
                  </c:pt>
                  <c:pt idx="4">
                    <c:v>4.284628827247533E-2</c:v>
                  </c:pt>
                  <c:pt idx="5">
                    <c:v>6.364436992870004E-2</c:v>
                  </c:pt>
                  <c:pt idx="6">
                    <c:v>6.7459499037688775E-2</c:v>
                  </c:pt>
                  <c:pt idx="7">
                    <c:v>2.673235005642649E-2</c:v>
                  </c:pt>
                  <c:pt idx="8">
                    <c:v>0.42446466597597748</c:v>
                  </c:pt>
                  <c:pt idx="9">
                    <c:v>0.10671514849406893</c:v>
                  </c:pt>
                  <c:pt idx="10">
                    <c:v>0.10541290133096687</c:v>
                  </c:pt>
                  <c:pt idx="11">
                    <c:v>0.13552818732666694</c:v>
                  </c:pt>
                  <c:pt idx="12">
                    <c:v>8.9683915032575778E-2</c:v>
                  </c:pt>
                  <c:pt idx="13">
                    <c:v>6.7235524873395347E-2</c:v>
                  </c:pt>
                  <c:pt idx="14">
                    <c:v>0.21293173058879172</c:v>
                  </c:pt>
                  <c:pt idx="15">
                    <c:v>0.13497955722535032</c:v>
                  </c:pt>
                  <c:pt idx="16">
                    <c:v>3.9635339988392082E-2</c:v>
                  </c:pt>
                </c:numCache>
              </c:numRef>
            </c:plus>
            <c:minus>
              <c:numRef>
                <c:f>Aruandesse2017!$K$31:$K$47</c:f>
                <c:numCache>
                  <c:formatCode>General</c:formatCode>
                  <c:ptCount val="17"/>
                  <c:pt idx="0">
                    <c:v>1.6720812185061718E-2</c:v>
                  </c:pt>
                  <c:pt idx="1">
                    <c:v>2.0804352325881736E-2</c:v>
                  </c:pt>
                  <c:pt idx="2">
                    <c:v>1.3067844202451107E-2</c:v>
                  </c:pt>
                  <c:pt idx="3">
                    <c:v>4.9032299004818425E-2</c:v>
                  </c:pt>
                  <c:pt idx="4">
                    <c:v>4.2107383168860479E-2</c:v>
                  </c:pt>
                  <c:pt idx="5">
                    <c:v>6.8448486891003135E-2</c:v>
                  </c:pt>
                  <c:pt idx="6">
                    <c:v>6.8087589081870958E-2</c:v>
                  </c:pt>
                  <c:pt idx="7">
                    <c:v>2.6947131841106642E-2</c:v>
                  </c:pt>
                  <c:pt idx="8">
                    <c:v>0.16377578650903457</c:v>
                  </c:pt>
                  <c:pt idx="9">
                    <c:v>0.10847607375455304</c:v>
                  </c:pt>
                  <c:pt idx="10">
                    <c:v>0.10185201651589509</c:v>
                  </c:pt>
                  <c:pt idx="11">
                    <c:v>0.13404456395663289</c:v>
                  </c:pt>
                  <c:pt idx="12">
                    <c:v>9.4136333074241518E-2</c:v>
                  </c:pt>
                  <c:pt idx="13">
                    <c:v>6.6303373196819781E-2</c:v>
                  </c:pt>
                  <c:pt idx="14">
                    <c:v>0.16138556811662733</c:v>
                  </c:pt>
                  <c:pt idx="15">
                    <c:v>0.12439617635339989</c:v>
                  </c:pt>
                  <c:pt idx="16">
                    <c:v>3.9430158407973426E-2</c:v>
                  </c:pt>
                </c:numCache>
              </c:numRef>
            </c:minus>
          </c:errBars>
          <c:cat>
            <c:multiLvlStrRef>
              <c:f>Aruandesse2017!$A$31:$B$47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Aruandesse2017!$E$31:$E$47</c:f>
              <c:numCache>
                <c:formatCode>0%</c:formatCode>
                <c:ptCount val="17"/>
                <c:pt idx="0">
                  <c:v>0.76791277258566981</c:v>
                </c:pt>
                <c:pt idx="1">
                  <c:v>0.68484848484848482</c:v>
                </c:pt>
                <c:pt idx="2">
                  <c:v>0.73175021987686895</c:v>
                </c:pt>
                <c:pt idx="3">
                  <c:v>0.61734693877551017</c:v>
                </c:pt>
                <c:pt idx="4">
                  <c:v>0.44933078393881454</c:v>
                </c:pt>
                <c:pt idx="5">
                  <c:v>0.62871287128712872</c:v>
                </c:pt>
                <c:pt idx="6">
                  <c:v>0.51707317073170733</c:v>
                </c:pt>
                <c:pt idx="7">
                  <c:v>0.53706505295007567</c:v>
                </c:pt>
                <c:pt idx="8">
                  <c:v>0.2</c:v>
                </c:pt>
                <c:pt idx="9">
                  <c:v>0.51898734177215189</c:v>
                </c:pt>
                <c:pt idx="10">
                  <c:v>0.45882352941176469</c:v>
                </c:pt>
                <c:pt idx="11">
                  <c:v>0.48979591836734693</c:v>
                </c:pt>
                <c:pt idx="12">
                  <c:v>0.56481481481481477</c:v>
                </c:pt>
                <c:pt idx="13">
                  <c:v>0.47393364928909953</c:v>
                </c:pt>
                <c:pt idx="14">
                  <c:v>0.33333333333333331</c:v>
                </c:pt>
                <c:pt idx="15">
                  <c:v>0.42307692307692307</c:v>
                </c:pt>
                <c:pt idx="16">
                  <c:v>0.48360655737704916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42-4D10-94DC-1F9121AF6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60736"/>
        <c:axId val="276262272"/>
      </c:barChart>
      <c:lineChart>
        <c:grouping val="standard"/>
        <c:varyColors val="0"/>
        <c:ser>
          <c:idx val="1"/>
          <c:order val="1"/>
          <c:tx>
            <c:strRef>
              <c:f>Aruandesse2016!$E$30</c:f>
              <c:strCache>
                <c:ptCount val="1"/>
                <c:pt idx="0">
                  <c:v>2016.a 12 kuud pärast intensiivravil (III, IIIa)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9525">
                <a:noFill/>
              </a:ln>
              <a:effectLst/>
            </c:spPr>
          </c:marker>
          <c:cat>
            <c:multiLvlStrRef>
              <c:f>Aruandesse2017!$A$31:$B$47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Aruandesse2016!$E$31:$E$47</c:f>
              <c:numCache>
                <c:formatCode>0%</c:formatCode>
                <c:ptCount val="17"/>
                <c:pt idx="0">
                  <c:v>0.77818717759764189</c:v>
                </c:pt>
                <c:pt idx="1">
                  <c:v>0.70941054808686654</c:v>
                </c:pt>
                <c:pt idx="2">
                  <c:v>0.74956970740103268</c:v>
                </c:pt>
                <c:pt idx="3">
                  <c:v>0.62254901960784315</c:v>
                </c:pt>
                <c:pt idx="4">
                  <c:v>0.42476190476190478</c:v>
                </c:pt>
                <c:pt idx="5">
                  <c:v>0.55932203389830504</c:v>
                </c:pt>
                <c:pt idx="6">
                  <c:v>0.40500000000000003</c:v>
                </c:pt>
                <c:pt idx="7">
                  <c:v>0.50401753104455804</c:v>
                </c:pt>
                <c:pt idx="8">
                  <c:v>0.2857142857142857</c:v>
                </c:pt>
                <c:pt idx="9">
                  <c:v>0.532258064516129</c:v>
                </c:pt>
                <c:pt idx="10">
                  <c:v>0.54054054054054057</c:v>
                </c:pt>
                <c:pt idx="11">
                  <c:v>0.41269841269841268</c:v>
                </c:pt>
                <c:pt idx="12">
                  <c:v>0.38</c:v>
                </c:pt>
                <c:pt idx="13">
                  <c:v>0.52301255230125521</c:v>
                </c:pt>
                <c:pt idx="14">
                  <c:v>0.34782608695652173</c:v>
                </c:pt>
                <c:pt idx="15">
                  <c:v>0.44444444444444442</c:v>
                </c:pt>
                <c:pt idx="16">
                  <c:v>0.47634584013050568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42-4D10-94DC-1F9121AF6D3D}"/>
            </c:ext>
          </c:extLst>
        </c:ser>
        <c:ser>
          <c:idx val="2"/>
          <c:order val="2"/>
          <c:tx>
            <c:v>2017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Aruandesse2017!$A$31:$B$47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Aruandesse2017!$G$31:$G$47</c:f>
              <c:numCache>
                <c:formatCode>0%</c:formatCode>
                <c:ptCount val="17"/>
                <c:pt idx="0">
                  <c:v>0.66867283950617284</c:v>
                </c:pt>
                <c:pt idx="1">
                  <c:v>0.66867283950617284</c:v>
                </c:pt>
                <c:pt idx="2">
                  <c:v>0.66867283950617284</c:v>
                </c:pt>
                <c:pt idx="3">
                  <c:v>0.66867283950617284</c:v>
                </c:pt>
                <c:pt idx="4">
                  <c:v>0.66867283950617284</c:v>
                </c:pt>
                <c:pt idx="5">
                  <c:v>0.66867283950617284</c:v>
                </c:pt>
                <c:pt idx="6">
                  <c:v>0.66867283950617284</c:v>
                </c:pt>
                <c:pt idx="7">
                  <c:v>0.66867283950617284</c:v>
                </c:pt>
                <c:pt idx="8">
                  <c:v>0.66867283950617284</c:v>
                </c:pt>
                <c:pt idx="9">
                  <c:v>0.66867283950617284</c:v>
                </c:pt>
                <c:pt idx="10">
                  <c:v>0.66867283950617284</c:v>
                </c:pt>
                <c:pt idx="11">
                  <c:v>0.66867283950617284</c:v>
                </c:pt>
                <c:pt idx="12">
                  <c:v>0.66867283950617284</c:v>
                </c:pt>
                <c:pt idx="13">
                  <c:v>0.66867283950617284</c:v>
                </c:pt>
                <c:pt idx="14">
                  <c:v>0.66867283950617284</c:v>
                </c:pt>
                <c:pt idx="15">
                  <c:v>0.66867283950617284</c:v>
                </c:pt>
                <c:pt idx="16">
                  <c:v>0.66867283950617284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42-4D10-94DC-1F9121AF6D3D}"/>
            </c:ext>
          </c:extLst>
        </c:ser>
        <c:ser>
          <c:idx val="3"/>
          <c:order val="3"/>
          <c:tx>
            <c:v>2016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Aruandesse2017!$A$31:$B$47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Aruandesse2016!$G$31:$G$47</c:f>
              <c:numCache>
                <c:formatCode>0%</c:formatCode>
                <c:ptCount val="17"/>
                <c:pt idx="0">
                  <c:v>0.67360482654600307</c:v>
                </c:pt>
                <c:pt idx="1">
                  <c:v>0.67360482654600307</c:v>
                </c:pt>
                <c:pt idx="2">
                  <c:v>0.67360482654600307</c:v>
                </c:pt>
                <c:pt idx="3">
                  <c:v>0.67360482654600307</c:v>
                </c:pt>
                <c:pt idx="4">
                  <c:v>0.67360482654600307</c:v>
                </c:pt>
                <c:pt idx="5">
                  <c:v>0.67360482654600307</c:v>
                </c:pt>
                <c:pt idx="6">
                  <c:v>0.67360482654600307</c:v>
                </c:pt>
                <c:pt idx="7">
                  <c:v>0.67360482654600307</c:v>
                </c:pt>
                <c:pt idx="8">
                  <c:v>0.67360482654600307</c:v>
                </c:pt>
                <c:pt idx="9">
                  <c:v>0.67360482654600307</c:v>
                </c:pt>
                <c:pt idx="10">
                  <c:v>0.67360482654600307</c:v>
                </c:pt>
                <c:pt idx="11">
                  <c:v>0.67360482654600307</c:v>
                </c:pt>
                <c:pt idx="12">
                  <c:v>0.67360482654600307</c:v>
                </c:pt>
                <c:pt idx="13">
                  <c:v>0.67360482654600307</c:v>
                </c:pt>
                <c:pt idx="14">
                  <c:v>0.67360482654600307</c:v>
                </c:pt>
                <c:pt idx="15">
                  <c:v>0.67360482654600307</c:v>
                </c:pt>
                <c:pt idx="16">
                  <c:v>0.67360482654600307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42-4D10-94DC-1F9121AF6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60736"/>
        <c:axId val="276262272"/>
      </c:lineChart>
      <c:catAx>
        <c:axId val="2762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2272"/>
        <c:crosses val="autoZero"/>
        <c:auto val="1"/>
        <c:lblAlgn val="ctr"/>
        <c:lblOffset val="100"/>
        <c:noMultiLvlLbl val="0"/>
      </c:catAx>
      <c:valAx>
        <c:axId val="276262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487775642217953E-3"/>
          <c:y val="0.87084318281870821"/>
          <c:w val="0.99255121152051917"/>
          <c:h val="0.12633791538769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Aruandesse2016!$E$3</c:f>
              <c:strCache>
                <c:ptCount val="1"/>
                <c:pt idx="0">
                  <c:v>2016.a 12 kuud pärast intensiivravil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99-42C2-BC6D-570E87C13A48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99-42C2-BC6D-570E87C13A48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99-42C2-BC6D-570E87C13A48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Aruandesse2016!$L$4:$L$25</c15:sqref>
                    </c15:fullRef>
                  </c:ext>
                </c:extLst>
                <c:f>(Aruandesse2016!$L$4,Aruandesse2016!$L$6:$L$25)</c:f>
                <c:numCache>
                  <c:formatCode>General</c:formatCode>
                  <c:ptCount val="21"/>
                  <c:pt idx="0">
                    <c:v>8.56645478600504E-3</c:v>
                  </c:pt>
                  <c:pt idx="1">
                    <c:v>9.1269994409820532E-3</c:v>
                  </c:pt>
                  <c:pt idx="2">
                    <c:v>6.3054185231014026E-3</c:v>
                  </c:pt>
                  <c:pt idx="3">
                    <c:v>1.0633571065126746E-2</c:v>
                  </c:pt>
                  <c:pt idx="4">
                    <c:v>3.0191868989638992E-2</c:v>
                  </c:pt>
                  <c:pt idx="5">
                    <c:v>1.5296499303571132E-2</c:v>
                  </c:pt>
                  <c:pt idx="6">
                    <c:v>4.8608495174002786E-2</c:v>
                  </c:pt>
                  <c:pt idx="7">
                    <c:v>8.6958306302168387E-3</c:v>
                  </c:pt>
                  <c:pt idx="8">
                    <c:v>0.15278004015075541</c:v>
                  </c:pt>
                  <c:pt idx="9">
                    <c:v>5.6746089171559988E-2</c:v>
                  </c:pt>
                  <c:pt idx="10">
                    <c:v>6.0027945271114658E-2</c:v>
                  </c:pt>
                  <c:pt idx="11">
                    <c:v>4.3742977910110836E-2</c:v>
                  </c:pt>
                  <c:pt idx="12">
                    <c:v>5.946981050738942E-2</c:v>
                  </c:pt>
                  <c:pt idx="13">
                    <c:v>6.4937360392966825E-2</c:v>
                  </c:pt>
                  <c:pt idx="14">
                    <c:v>5.910643393695536E-2</c:v>
                  </c:pt>
                  <c:pt idx="15">
                    <c:v>7.118301969590779E-2</c:v>
                  </c:pt>
                  <c:pt idx="16">
                    <c:v>3.9610335719777456E-2</c:v>
                  </c:pt>
                  <c:pt idx="17">
                    <c:v>8.2123735607478987E-2</c:v>
                  </c:pt>
                  <c:pt idx="18">
                    <c:v>6.9789719650996118E-2</c:v>
                  </c:pt>
                  <c:pt idx="19">
                    <c:v>5.1204113085650538E-2</c:v>
                  </c:pt>
                  <c:pt idx="20">
                    <c:v>1.801107485666309E-2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Aruandesse2016!$K$4:$K$25</c15:sqref>
                    </c15:fullRef>
                  </c:ext>
                </c:extLst>
                <c:f>(Aruandesse2016!$K$4,Aruandesse2016!$K$6:$K$25)</c:f>
                <c:numCache>
                  <c:formatCode>General</c:formatCode>
                  <c:ptCount val="21"/>
                  <c:pt idx="0">
                    <c:v>8.821643568012294E-3</c:v>
                  </c:pt>
                  <c:pt idx="1">
                    <c:v>9.5211704318314272E-3</c:v>
                  </c:pt>
                  <c:pt idx="2">
                    <c:v>6.4610066185937232E-3</c:v>
                  </c:pt>
                  <c:pt idx="3">
                    <c:v>1.1233601911675772E-2</c:v>
                  </c:pt>
                  <c:pt idx="4">
                    <c:v>3.1296322647858754E-2</c:v>
                  </c:pt>
                  <c:pt idx="5">
                    <c:v>1.6259804723987581E-2</c:v>
                  </c:pt>
                  <c:pt idx="6">
                    <c:v>5.0188688439258167E-2</c:v>
                  </c:pt>
                  <c:pt idx="7">
                    <c:v>8.9741185195220119E-3</c:v>
                  </c:pt>
                  <c:pt idx="8">
                    <c:v>0.23094832207186222</c:v>
                  </c:pt>
                  <c:pt idx="9">
                    <c:v>6.1677381982801927E-2</c:v>
                  </c:pt>
                  <c:pt idx="10">
                    <c:v>7.1752603328929743E-2</c:v>
                  </c:pt>
                  <c:pt idx="11">
                    <c:v>4.8597979143558234E-2</c:v>
                  </c:pt>
                  <c:pt idx="12">
                    <c:v>6.529437683429784E-2</c:v>
                  </c:pt>
                  <c:pt idx="13">
                    <c:v>7.4374280293159623E-2</c:v>
                  </c:pt>
                  <c:pt idx="14">
                    <c:v>6.1452649804512371E-2</c:v>
                  </c:pt>
                  <c:pt idx="15">
                    <c:v>7.8642794180612818E-2</c:v>
                  </c:pt>
                  <c:pt idx="16">
                    <c:v>4.1695461121959543E-2</c:v>
                  </c:pt>
                  <c:pt idx="17">
                    <c:v>0.304149323311798</c:v>
                  </c:pt>
                  <c:pt idx="18">
                    <c:v>7.3040117499350909E-2</c:v>
                  </c:pt>
                  <c:pt idx="19">
                    <c:v>5.2663951855252966E-2</c:v>
                  </c:pt>
                  <c:pt idx="20">
                    <c:v>1.8448510735395551E-2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Aruandesse2016!$E$4:$E$25</c15:sqref>
                  </c15:fullRef>
                </c:ext>
              </c:extLst>
              <c:f>(Aruandesse2016!$E$4,Aruandesse2016!$E$6:$E$25)</c:f>
              <c:numCache>
                <c:formatCode>0%</c:formatCode>
                <c:ptCount val="21"/>
                <c:pt idx="0">
                  <c:v>0.78498134328358204</c:v>
                </c:pt>
                <c:pt idx="1">
                  <c:v>0.82598425196850389</c:v>
                </c:pt>
                <c:pt idx="2">
                  <c:v>0.80257079734886527</c:v>
                </c:pt>
                <c:pt idx="3">
                  <c:v>0.83909635776855696</c:v>
                </c:pt>
                <c:pt idx="4">
                  <c:v>0.6353944562899787</c:v>
                </c:pt>
                <c:pt idx="5">
                  <c:v>0.80453608247422681</c:v>
                </c:pt>
                <c:pt idx="6">
                  <c:v>0.57894736842105265</c:v>
                </c:pt>
                <c:pt idx="7">
                  <c:v>0.79284741987377805</c:v>
                </c:pt>
                <c:pt idx="8">
                  <c:v>0.72222222222222221</c:v>
                </c:pt>
                <c:pt idx="9">
                  <c:v>0.65843621399176955</c:v>
                </c:pt>
                <c:pt idx="10">
                  <c:v>0.75308641975308643</c:v>
                </c:pt>
                <c:pt idx="11">
                  <c:v>0.72676056338028172</c:v>
                </c:pt>
                <c:pt idx="12">
                  <c:v>0.66666666666666663</c:v>
                </c:pt>
                <c:pt idx="13">
                  <c:v>0.70370370370370372</c:v>
                </c:pt>
                <c:pt idx="14">
                  <c:v>0.57874015748031493</c:v>
                </c:pt>
                <c:pt idx="15">
                  <c:v>0.65131578947368418</c:v>
                </c:pt>
                <c:pt idx="16">
                  <c:v>0.64461247637051045</c:v>
                </c:pt>
                <c:pt idx="17">
                  <c:v>0.9</c:v>
                </c:pt>
                <c:pt idx="18">
                  <c:v>0.57777777777777772</c:v>
                </c:pt>
                <c:pt idx="19">
                  <c:v>0.56647398843930641</c:v>
                </c:pt>
                <c:pt idx="20">
                  <c:v>0.64979063570612872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99-42C2-BC6D-570E87C13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02624"/>
        <c:axId val="276204160"/>
      </c:barChart>
      <c:lineChart>
        <c:grouping val="standard"/>
        <c:varyColors val="0"/>
        <c:ser>
          <c:idx val="1"/>
          <c:order val="1"/>
          <c:tx>
            <c:strRef>
              <c:f>Aruandesse2015!$E$3</c:f>
              <c:strCache>
                <c:ptCount val="1"/>
                <c:pt idx="0">
                  <c:v>2015.a 12 kuud pärast intensiivravil (III, IIIa)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Aruandesse2015!$E$4:$E$25</c15:sqref>
                  </c15:fullRef>
                </c:ext>
              </c:extLst>
              <c:f>(Aruandesse2015!$E$4,Aruandesse2015!$E$6:$E$25)</c:f>
              <c:numCache>
                <c:formatCode>0%</c:formatCode>
                <c:ptCount val="21"/>
                <c:pt idx="0">
                  <c:v>0.78781370110784532</c:v>
                </c:pt>
                <c:pt idx="1">
                  <c:v>0.81998388396454469</c:v>
                </c:pt>
                <c:pt idx="2">
                  <c:v>0.80112881806108893</c:v>
                </c:pt>
                <c:pt idx="3">
                  <c:v>0.8469094393866794</c:v>
                </c:pt>
                <c:pt idx="4">
                  <c:v>0.61319681456200226</c:v>
                </c:pt>
                <c:pt idx="5">
                  <c:v>0.80913869793772741</c:v>
                </c:pt>
                <c:pt idx="6">
                  <c:v>0.67462039045553146</c:v>
                </c:pt>
                <c:pt idx="7">
                  <c:v>0.79954926755978462</c:v>
                </c:pt>
                <c:pt idx="8">
                  <c:v>0.5</c:v>
                </c:pt>
                <c:pt idx="9">
                  <c:v>0.65536723163841804</c:v>
                </c:pt>
                <c:pt idx="10">
                  <c:v>0.7167630057803468</c:v>
                </c:pt>
                <c:pt idx="11">
                  <c:v>0.74857142857142855</c:v>
                </c:pt>
                <c:pt idx="12">
                  <c:v>0.65238095238095239</c:v>
                </c:pt>
                <c:pt idx="13">
                  <c:v>0.74850299401197606</c:v>
                </c:pt>
                <c:pt idx="14">
                  <c:v>0.58301158301158296</c:v>
                </c:pt>
                <c:pt idx="15">
                  <c:v>0.70833333333333337</c:v>
                </c:pt>
                <c:pt idx="16">
                  <c:v>0.6797752808988764</c:v>
                </c:pt>
                <c:pt idx="17">
                  <c:v>0.78378378378378377</c:v>
                </c:pt>
                <c:pt idx="18">
                  <c:v>0.62765957446808507</c:v>
                </c:pt>
                <c:pt idx="19">
                  <c:v>0.61612903225806448</c:v>
                </c:pt>
                <c:pt idx="20">
                  <c:v>0.67363530778164926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99-42C2-BC6D-570E87C13A48}"/>
            </c:ext>
          </c:extLst>
        </c:ser>
        <c:ser>
          <c:idx val="2"/>
          <c:order val="2"/>
          <c:tx>
            <c:v>2016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Aruandesse2016!$G$4:$G$25</c15:sqref>
                  </c15:fullRef>
                </c:ext>
              </c:extLst>
              <c:f>(Aruandesse2016!$G$4,Aruandesse2016!$G$6:$G$25)</c:f>
              <c:numCache>
                <c:formatCode>0%</c:formatCode>
                <c:ptCount val="21"/>
                <c:pt idx="0">
                  <c:v>0.78385650224215242</c:v>
                </c:pt>
                <c:pt idx="1">
                  <c:v>0.78385650224215242</c:v>
                </c:pt>
                <c:pt idx="2">
                  <c:v>0.78385650224215242</c:v>
                </c:pt>
                <c:pt idx="3">
                  <c:v>0.78385650224215242</c:v>
                </c:pt>
                <c:pt idx="4">
                  <c:v>0.78385650224215242</c:v>
                </c:pt>
                <c:pt idx="5">
                  <c:v>0.78385650224215242</c:v>
                </c:pt>
                <c:pt idx="6">
                  <c:v>0.78385650224215242</c:v>
                </c:pt>
                <c:pt idx="7">
                  <c:v>0.78385650224215242</c:v>
                </c:pt>
                <c:pt idx="8">
                  <c:v>0.78385650224215242</c:v>
                </c:pt>
                <c:pt idx="9">
                  <c:v>0.78385650224215242</c:v>
                </c:pt>
                <c:pt idx="10">
                  <c:v>0.78385650224215242</c:v>
                </c:pt>
                <c:pt idx="11">
                  <c:v>0.78385650224215242</c:v>
                </c:pt>
                <c:pt idx="12">
                  <c:v>0.78385650224215242</c:v>
                </c:pt>
                <c:pt idx="13">
                  <c:v>0.78385650224215242</c:v>
                </c:pt>
                <c:pt idx="14">
                  <c:v>0.78385650224215242</c:v>
                </c:pt>
                <c:pt idx="15">
                  <c:v>0.78385650224215242</c:v>
                </c:pt>
                <c:pt idx="16">
                  <c:v>0.78385650224215242</c:v>
                </c:pt>
                <c:pt idx="17">
                  <c:v>0.78385650224215242</c:v>
                </c:pt>
                <c:pt idx="18">
                  <c:v>0.78385650224215242</c:v>
                </c:pt>
                <c:pt idx="19">
                  <c:v>0.78385650224215242</c:v>
                </c:pt>
                <c:pt idx="20">
                  <c:v>0.78385650224215242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99-42C2-BC6D-570E87C13A48}"/>
            </c:ext>
          </c:extLst>
        </c:ser>
        <c:ser>
          <c:idx val="3"/>
          <c:order val="3"/>
          <c:tx>
            <c:v>2015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Aruandesse2015!$F$4:$F$25</c15:sqref>
                  </c15:fullRef>
                </c:ext>
              </c:extLst>
              <c:f>(Aruandesse2015!$F$4,Aruandesse2015!$F$6:$F$25)</c:f>
              <c:numCache>
                <c:formatCode>0%</c:formatCode>
                <c:ptCount val="21"/>
                <c:pt idx="0">
                  <c:v>0.78778774873195478</c:v>
                </c:pt>
                <c:pt idx="1">
                  <c:v>0.78778774873195478</c:v>
                </c:pt>
                <c:pt idx="2">
                  <c:v>0.78778774873195478</c:v>
                </c:pt>
                <c:pt idx="3">
                  <c:v>0.78778774873195478</c:v>
                </c:pt>
                <c:pt idx="4">
                  <c:v>0.78778774873195478</c:v>
                </c:pt>
                <c:pt idx="5">
                  <c:v>0.78778774873195478</c:v>
                </c:pt>
                <c:pt idx="6">
                  <c:v>0.78778774873195478</c:v>
                </c:pt>
                <c:pt idx="7">
                  <c:v>0.78778774873195478</c:v>
                </c:pt>
                <c:pt idx="8">
                  <c:v>0.78778774873195478</c:v>
                </c:pt>
                <c:pt idx="9">
                  <c:v>0.78778774873195478</c:v>
                </c:pt>
                <c:pt idx="10">
                  <c:v>0.78778774873195478</c:v>
                </c:pt>
                <c:pt idx="11">
                  <c:v>0.78778774873195478</c:v>
                </c:pt>
                <c:pt idx="12">
                  <c:v>0.78778774873195478</c:v>
                </c:pt>
                <c:pt idx="13">
                  <c:v>0.78778774873195478</c:v>
                </c:pt>
                <c:pt idx="14">
                  <c:v>0.78778774873195478</c:v>
                </c:pt>
                <c:pt idx="15">
                  <c:v>0.78778774873195478</c:v>
                </c:pt>
                <c:pt idx="16">
                  <c:v>0.78778774873195478</c:v>
                </c:pt>
                <c:pt idx="17">
                  <c:v>0.78778774873195478</c:v>
                </c:pt>
                <c:pt idx="18">
                  <c:v>0.78778774873195478</c:v>
                </c:pt>
                <c:pt idx="19">
                  <c:v>0.78778774873195478</c:v>
                </c:pt>
                <c:pt idx="20">
                  <c:v>0.78778774873195478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99-42C2-BC6D-570E87C13A48}"/>
            </c:ext>
          </c:extLst>
        </c:ser>
        <c:ser>
          <c:idx val="4"/>
          <c:order val="4"/>
          <c:tx>
            <c:v>Indikaatori eesmärk (70%)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Aruandesse2016!$H$4:$H$25</c15:sqref>
                  </c15:fullRef>
                </c:ext>
              </c:extLst>
              <c:f>(Aruandesse2016!$H$4,Aruandesse2016!$H$6:$H$25)</c:f>
              <c:numCache>
                <c:formatCode>0%</c:formatCode>
                <c:ptCount val="2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99-42C2-BC6D-570E87C13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02624"/>
        <c:axId val="276204160"/>
      </c:lineChart>
      <c:catAx>
        <c:axId val="2762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4160"/>
        <c:crosses val="autoZero"/>
        <c:auto val="1"/>
        <c:lblAlgn val="ctr"/>
        <c:lblOffset val="100"/>
        <c:noMultiLvlLbl val="0"/>
      </c:catAx>
      <c:valAx>
        <c:axId val="276204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54153129624705E-2"/>
          <c:y val="0.80656068670761594"/>
          <c:w val="0.95867763897933811"/>
          <c:h val="0.1760479877893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25E-2"/>
          <c:y val="4.0579710144927526E-2"/>
          <c:w val="0.89679249009626383"/>
          <c:h val="0.4291242937853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Aruandesse2016!$E$30</c:f>
              <c:strCache>
                <c:ptCount val="1"/>
                <c:pt idx="0">
                  <c:v>2016.a 12 kuud pärast intensiivravil (III, IIIa)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144-4977-8754-83BB3918513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73-4F30-BB11-D8D9C6C5C08E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44-4977-8754-83BB3918513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D73-4F30-BB11-D8D9C6C5C08E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144-4977-8754-83BB39185133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3-4F30-BB11-D8D9C6C5C08E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Aruandesse2016!$L$31:$L$47</c15:sqref>
                    </c15:fullRef>
                  </c:ext>
                </c:extLst>
                <c:f>Aruandesse2016!$L$31:$L$47</c:f>
                <c:numCache>
                  <c:formatCode>General</c:formatCode>
                  <c:ptCount val="17"/>
                  <c:pt idx="0">
                    <c:v>1.5231375322665164E-2</c:v>
                  </c:pt>
                  <c:pt idx="1">
                    <c:v>1.9804284472760503E-2</c:v>
                  </c:pt>
                  <c:pt idx="2">
                    <c:v>1.2246039171121215E-2</c:v>
                  </c:pt>
                  <c:pt idx="3">
                    <c:v>4.568741100304774E-2</c:v>
                  </c:pt>
                  <c:pt idx="4">
                    <c:v>4.2679057455163261E-2</c:v>
                  </c:pt>
                  <c:pt idx="5">
                    <c:v>6.1888445052154295E-2</c:v>
                  </c:pt>
                  <c:pt idx="6">
                    <c:v>6.9202757485009592E-2</c:v>
                  </c:pt>
                  <c:pt idx="7">
                    <c:v>2.6436770746211868E-2</c:v>
                  </c:pt>
                  <c:pt idx="8">
                    <c:v>0.35535066926370462</c:v>
                  </c:pt>
                  <c:pt idx="9">
                    <c:v>0.11865338215156229</c:v>
                  </c:pt>
                  <c:pt idx="10">
                    <c:v>0.10872554386416444</c:v>
                  </c:pt>
                  <c:pt idx="11">
                    <c:v>0.12314816433708187</c:v>
                  </c:pt>
                  <c:pt idx="12">
                    <c:v>9.7902246272004334E-2</c:v>
                  </c:pt>
                  <c:pt idx="13">
                    <c:v>6.2456649977267187E-2</c:v>
                  </c:pt>
                  <c:pt idx="14">
                    <c:v>0.20327016267992659</c:v>
                  </c:pt>
                  <c:pt idx="15">
                    <c:v>0.14379393284259734</c:v>
                  </c:pt>
                  <c:pt idx="16">
                    <c:v>3.9560984193308835E-2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Aruandesse2016!$K$31:$K$47</c15:sqref>
                    </c15:fullRef>
                  </c:ext>
                </c:extLst>
                <c:f>Aruandesse2016!$K$31:$K$47</c:f>
                <c:numCache>
                  <c:formatCode>General</c:formatCode>
                  <c:ptCount val="17"/>
                  <c:pt idx="0">
                    <c:v>1.6017764274779411E-2</c:v>
                  </c:pt>
                  <c:pt idx="1">
                    <c:v>2.0634526522952168E-2</c:v>
                  </c:pt>
                  <c:pt idx="2">
                    <c:v>1.2658223407246427E-2</c:v>
                  </c:pt>
                  <c:pt idx="3">
                    <c:v>4.797355828644978E-2</c:v>
                  </c:pt>
                  <c:pt idx="4">
                    <c:v>4.1586015776229002E-2</c:v>
                  </c:pt>
                  <c:pt idx="5">
                    <c:v>6.3788719006522721E-2</c:v>
                  </c:pt>
                  <c:pt idx="6">
                    <c:v>6.5622159757114273E-2</c:v>
                  </c:pt>
                  <c:pt idx="7">
                    <c:v>2.6459254212742256E-2</c:v>
                  </c:pt>
                  <c:pt idx="8">
                    <c:v>0.20349516717027191</c:v>
                  </c:pt>
                  <c:pt idx="9">
                    <c:v>0.12241750142412994</c:v>
                  </c:pt>
                  <c:pt idx="10">
                    <c:v>0.11272686186287456</c:v>
                  </c:pt>
                  <c:pt idx="11">
                    <c:v>0.1131135488949826</c:v>
                  </c:pt>
                  <c:pt idx="12">
                    <c:v>8.9023841465105003E-2</c:v>
                  </c:pt>
                  <c:pt idx="13">
                    <c:v>6.3184708676249535E-2</c:v>
                  </c:pt>
                  <c:pt idx="14">
                    <c:v>0.15971308272834989</c:v>
                  </c:pt>
                  <c:pt idx="15">
                    <c:v>0.13505489905362511</c:v>
                  </c:pt>
                  <c:pt idx="16">
                    <c:v>3.9266366791605056E-2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Aruandesse2016!$A$31:$B$47</c15:sqref>
                  </c15:fullRef>
                </c:ext>
              </c:extLst>
              <c:f>Aruandesse2016!$A$31:$B$47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Aruandesse2016!$E$31:$E$47</c15:sqref>
                  </c15:fullRef>
                </c:ext>
              </c:extLst>
              <c:f>Aruandesse2016!$E$31:$E$47</c:f>
              <c:numCache>
                <c:formatCode>0%</c:formatCode>
                <c:ptCount val="17"/>
                <c:pt idx="0">
                  <c:v>0.77818717759764189</c:v>
                </c:pt>
                <c:pt idx="1">
                  <c:v>0.70941054808686654</c:v>
                </c:pt>
                <c:pt idx="2">
                  <c:v>0.74956970740103268</c:v>
                </c:pt>
                <c:pt idx="3">
                  <c:v>0.62254901960784315</c:v>
                </c:pt>
                <c:pt idx="4">
                  <c:v>0.42476190476190478</c:v>
                </c:pt>
                <c:pt idx="5">
                  <c:v>0.55932203389830504</c:v>
                </c:pt>
                <c:pt idx="6">
                  <c:v>0.40500000000000003</c:v>
                </c:pt>
                <c:pt idx="7">
                  <c:v>0.50401753104455804</c:v>
                </c:pt>
                <c:pt idx="8">
                  <c:v>0.2857142857142857</c:v>
                </c:pt>
                <c:pt idx="9">
                  <c:v>0.532258064516129</c:v>
                </c:pt>
                <c:pt idx="10">
                  <c:v>0.54054054054054057</c:v>
                </c:pt>
                <c:pt idx="11">
                  <c:v>0.41269841269841268</c:v>
                </c:pt>
                <c:pt idx="12">
                  <c:v>0.38</c:v>
                </c:pt>
                <c:pt idx="13">
                  <c:v>0.52301255230125521</c:v>
                </c:pt>
                <c:pt idx="14">
                  <c:v>0.34782608695652173</c:v>
                </c:pt>
                <c:pt idx="15">
                  <c:v>0.44444444444444442</c:v>
                </c:pt>
                <c:pt idx="16">
                  <c:v>0.47634584013050568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73-4F30-BB11-D8D9C6C5C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60736"/>
        <c:axId val="276262272"/>
      </c:barChart>
      <c:lineChart>
        <c:grouping val="standard"/>
        <c:varyColors val="0"/>
        <c:ser>
          <c:idx val="1"/>
          <c:order val="1"/>
          <c:tx>
            <c:strRef>
              <c:f>Aruandesse2015!$E$30</c:f>
              <c:strCache>
                <c:ptCount val="1"/>
                <c:pt idx="0">
                  <c:v>2015.a 12 kuud pärast intensiivravil (III, IIIa)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9525">
                <a:noFill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Aruandesse2016!$A$31:$B$47</c15:sqref>
                  </c15:fullRef>
                </c:ext>
              </c:extLst>
              <c:f>Aruandesse2016!$A$31:$B$47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Aruandesse2015!$E$55:$E$72</c15:sqref>
                  </c15:fullRef>
                </c:ext>
              </c:extLst>
              <c:f>Aruandesse2015!$E$55:$E$71</c:f>
              <c:numCache>
                <c:formatCode>0%</c:formatCode>
                <c:ptCount val="17"/>
                <c:pt idx="0">
                  <c:v>0.76577229876722264</c:v>
                </c:pt>
                <c:pt idx="1">
                  <c:v>1</c:v>
                </c:pt>
                <c:pt idx="2">
                  <c:v>0.70065204505038525</c:v>
                </c:pt>
                <c:pt idx="3">
                  <c:v>0.74117382505059592</c:v>
                </c:pt>
                <c:pt idx="4">
                  <c:v>0.66222222222222227</c:v>
                </c:pt>
                <c:pt idx="5">
                  <c:v>0.3888888888888889</c:v>
                </c:pt>
                <c:pt idx="6">
                  <c:v>0.56481481481481477</c:v>
                </c:pt>
                <c:pt idx="7">
                  <c:v>0.51832460732984298</c:v>
                </c:pt>
                <c:pt idx="8">
                  <c:v>0.52356780275561998</c:v>
                </c:pt>
                <c:pt idx="9">
                  <c:v>0.36363636363636365</c:v>
                </c:pt>
                <c:pt idx="10">
                  <c:v>0.51063829787234039</c:v>
                </c:pt>
                <c:pt idx="11">
                  <c:v>0.47945205479452052</c:v>
                </c:pt>
                <c:pt idx="12">
                  <c:v>0.26829268292682928</c:v>
                </c:pt>
                <c:pt idx="13">
                  <c:v>0.45192307692307693</c:v>
                </c:pt>
                <c:pt idx="14">
                  <c:v>0.50731707317073171</c:v>
                </c:pt>
                <c:pt idx="15">
                  <c:v>0.23076923076923078</c:v>
                </c:pt>
                <c:pt idx="16">
                  <c:v>0.29729729729729731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73-4F30-BB11-D8D9C6C5C08E}"/>
            </c:ext>
          </c:extLst>
        </c:ser>
        <c:ser>
          <c:idx val="2"/>
          <c:order val="2"/>
          <c:tx>
            <c:v>2016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Aruandesse2016!$A$31:$B$47</c15:sqref>
                  </c15:fullRef>
                </c:ext>
              </c:extLst>
              <c:f>Aruandesse2016!$A$31:$B$47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Aruandesse2016!$G$31:$G$47</c15:sqref>
                  </c15:fullRef>
                </c:ext>
              </c:extLst>
              <c:f>Aruandesse2016!$G$31:$G$47</c:f>
              <c:numCache>
                <c:formatCode>0%</c:formatCode>
                <c:ptCount val="17"/>
                <c:pt idx="0">
                  <c:v>0.67360482654600307</c:v>
                </c:pt>
                <c:pt idx="1">
                  <c:v>0.67360482654600307</c:v>
                </c:pt>
                <c:pt idx="2">
                  <c:v>0.67360482654600307</c:v>
                </c:pt>
                <c:pt idx="3">
                  <c:v>0.67360482654600307</c:v>
                </c:pt>
                <c:pt idx="4">
                  <c:v>0.67360482654600307</c:v>
                </c:pt>
                <c:pt idx="5">
                  <c:v>0.67360482654600307</c:v>
                </c:pt>
                <c:pt idx="6">
                  <c:v>0.67360482654600307</c:v>
                </c:pt>
                <c:pt idx="7">
                  <c:v>0.67360482654600307</c:v>
                </c:pt>
                <c:pt idx="8">
                  <c:v>0.67360482654600307</c:v>
                </c:pt>
                <c:pt idx="9">
                  <c:v>0.67360482654600307</c:v>
                </c:pt>
                <c:pt idx="10">
                  <c:v>0.67360482654600307</c:v>
                </c:pt>
                <c:pt idx="11">
                  <c:v>0.67360482654600307</c:v>
                </c:pt>
                <c:pt idx="12">
                  <c:v>0.67360482654600307</c:v>
                </c:pt>
                <c:pt idx="13">
                  <c:v>0.67360482654600307</c:v>
                </c:pt>
                <c:pt idx="14">
                  <c:v>0.67360482654600307</c:v>
                </c:pt>
                <c:pt idx="15">
                  <c:v>0.67360482654600307</c:v>
                </c:pt>
                <c:pt idx="16">
                  <c:v>0.67360482654600307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73-4F30-BB11-D8D9C6C5C08E}"/>
            </c:ext>
          </c:extLst>
        </c:ser>
        <c:ser>
          <c:idx val="3"/>
          <c:order val="3"/>
          <c:tx>
            <c:v>2015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Aruandesse2016!$A$31:$B$47</c15:sqref>
                  </c15:fullRef>
                </c:ext>
              </c:extLst>
              <c:f>Aruandesse2016!$A$31:$B$47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Aruandesse2015!$F$55:$F$72</c15:sqref>
                  </c15:fullRef>
                </c:ext>
              </c:extLst>
              <c:f>Aruandesse2015!$F$55:$F$71</c:f>
              <c:numCache>
                <c:formatCode>0%</c:formatCode>
                <c:ptCount val="17"/>
                <c:pt idx="0">
                  <c:v>0.66875981161695452</c:v>
                </c:pt>
                <c:pt idx="1">
                  <c:v>0.66875981161695452</c:v>
                </c:pt>
                <c:pt idx="2">
                  <c:v>0.66875981161695452</c:v>
                </c:pt>
                <c:pt idx="3">
                  <c:v>0.66875981161695452</c:v>
                </c:pt>
                <c:pt idx="4">
                  <c:v>0.66875981161695452</c:v>
                </c:pt>
                <c:pt idx="5">
                  <c:v>0.66875981161695452</c:v>
                </c:pt>
                <c:pt idx="6">
                  <c:v>0.66875981161695452</c:v>
                </c:pt>
                <c:pt idx="7">
                  <c:v>0.66875981161695452</c:v>
                </c:pt>
                <c:pt idx="8">
                  <c:v>0.66875981161695452</c:v>
                </c:pt>
                <c:pt idx="9">
                  <c:v>0.66875981161695452</c:v>
                </c:pt>
                <c:pt idx="10">
                  <c:v>0.66875981161695452</c:v>
                </c:pt>
                <c:pt idx="11">
                  <c:v>0.66875981161695452</c:v>
                </c:pt>
                <c:pt idx="12">
                  <c:v>0.66875981161695452</c:v>
                </c:pt>
                <c:pt idx="13">
                  <c:v>0.66875981161695452</c:v>
                </c:pt>
                <c:pt idx="14">
                  <c:v>0.66875981161695452</c:v>
                </c:pt>
                <c:pt idx="15">
                  <c:v>0.66875981161695452</c:v>
                </c:pt>
                <c:pt idx="16">
                  <c:v>0.66875981161695452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D73-4F30-BB11-D8D9C6C5C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60736"/>
        <c:axId val="276262272"/>
      </c:lineChart>
      <c:catAx>
        <c:axId val="2762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2272"/>
        <c:crosses val="autoZero"/>
        <c:auto val="1"/>
        <c:lblAlgn val="ctr"/>
        <c:lblOffset val="100"/>
        <c:noMultiLvlLbl val="0"/>
      </c:catAx>
      <c:valAx>
        <c:axId val="276262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865913596106452E-3"/>
          <c:y val="0.87366208461230477"/>
          <c:w val="0.99255121152051917"/>
          <c:h val="0.12633791538769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Aruandesse2015!$E$3</c:f>
              <c:strCache>
                <c:ptCount val="1"/>
                <c:pt idx="0">
                  <c:v>2015.a 12 kuud pärast intensiivravil (III, IIIa) viibimist elus patsiendid, osakaal</c:v>
                </c:pt>
              </c:strCache>
            </c:strRef>
          </c:tx>
          <c:spPr>
            <a:solidFill>
              <a:srgbClr val="00AB4E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AB4E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728-4C9E-A388-60345A817B8E}"/>
              </c:ext>
            </c:extLst>
          </c:dPt>
          <c:dPt>
            <c:idx val="8"/>
            <c:invertIfNegative val="0"/>
            <c:bubble3D val="0"/>
            <c:spPr>
              <a:solidFill>
                <a:srgbClr val="00AB4E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28-4C9E-A388-60345A817B8E}"/>
              </c:ext>
            </c:extLst>
          </c:dPt>
          <c:dPt>
            <c:idx val="21"/>
            <c:invertIfNegative val="0"/>
            <c:bubble3D val="0"/>
            <c:spPr>
              <a:solidFill>
                <a:srgbClr val="00AB4E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728-4C9E-A388-60345A817B8E}"/>
              </c:ext>
            </c:extLst>
          </c:dPt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Aruandesse2015!$E$4:$E$25</c:f>
              <c:numCache>
                <c:formatCode>0%</c:formatCode>
                <c:ptCount val="22"/>
                <c:pt idx="0">
                  <c:v>0.78781370110784532</c:v>
                </c:pt>
                <c:pt idx="1">
                  <c:v>0.88888888888888884</c:v>
                </c:pt>
                <c:pt idx="2">
                  <c:v>0.81998388396454469</c:v>
                </c:pt>
                <c:pt idx="3">
                  <c:v>0.80112881806108893</c:v>
                </c:pt>
                <c:pt idx="4">
                  <c:v>0.8469094393866794</c:v>
                </c:pt>
                <c:pt idx="5">
                  <c:v>0.61319681456200226</c:v>
                </c:pt>
                <c:pt idx="6">
                  <c:v>0.80913869793772741</c:v>
                </c:pt>
                <c:pt idx="7">
                  <c:v>0.67462039045553146</c:v>
                </c:pt>
                <c:pt idx="8">
                  <c:v>0.79954926755978462</c:v>
                </c:pt>
                <c:pt idx="9">
                  <c:v>0.5</c:v>
                </c:pt>
                <c:pt idx="10">
                  <c:v>0.65536723163841804</c:v>
                </c:pt>
                <c:pt idx="11">
                  <c:v>0.7167630057803468</c:v>
                </c:pt>
                <c:pt idx="12">
                  <c:v>0.74857142857142855</c:v>
                </c:pt>
                <c:pt idx="13">
                  <c:v>0.65238095238095239</c:v>
                </c:pt>
                <c:pt idx="14">
                  <c:v>0.74850299401197606</c:v>
                </c:pt>
                <c:pt idx="15">
                  <c:v>0.58301158301158296</c:v>
                </c:pt>
                <c:pt idx="16">
                  <c:v>0.70833333333333337</c:v>
                </c:pt>
                <c:pt idx="17">
                  <c:v>0.6797752808988764</c:v>
                </c:pt>
                <c:pt idx="18">
                  <c:v>0.78378378378378377</c:v>
                </c:pt>
                <c:pt idx="19">
                  <c:v>0.62765957446808507</c:v>
                </c:pt>
                <c:pt idx="20">
                  <c:v>0.61612903225806448</c:v>
                </c:pt>
                <c:pt idx="21">
                  <c:v>0.67363530778164926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28-4C9E-A388-60345A817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309120"/>
        <c:axId val="276310656"/>
      </c:barChart>
      <c:lineChart>
        <c:grouping val="standard"/>
        <c:varyColors val="0"/>
        <c:ser>
          <c:idx val="2"/>
          <c:order val="0"/>
          <c:tx>
            <c:v>2015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Aruandesse2015!$F$4:$F$25</c:f>
              <c:numCache>
                <c:formatCode>0%</c:formatCode>
                <c:ptCount val="22"/>
                <c:pt idx="0">
                  <c:v>0.78778774873195478</c:v>
                </c:pt>
                <c:pt idx="1">
                  <c:v>0.78778774873195478</c:v>
                </c:pt>
                <c:pt idx="2">
                  <c:v>0.78778774873195478</c:v>
                </c:pt>
                <c:pt idx="3">
                  <c:v>0.78778774873195478</c:v>
                </c:pt>
                <c:pt idx="4">
                  <c:v>0.78778774873195478</c:v>
                </c:pt>
                <c:pt idx="5">
                  <c:v>0.78778774873195478</c:v>
                </c:pt>
                <c:pt idx="6">
                  <c:v>0.78778774873195478</c:v>
                </c:pt>
                <c:pt idx="7">
                  <c:v>0.78778774873195478</c:v>
                </c:pt>
                <c:pt idx="8">
                  <c:v>0.78778774873195478</c:v>
                </c:pt>
                <c:pt idx="9">
                  <c:v>0.78778774873195478</c:v>
                </c:pt>
                <c:pt idx="10">
                  <c:v>0.78778774873195478</c:v>
                </c:pt>
                <c:pt idx="11">
                  <c:v>0.78778774873195478</c:v>
                </c:pt>
                <c:pt idx="12">
                  <c:v>0.78778774873195478</c:v>
                </c:pt>
                <c:pt idx="13">
                  <c:v>0.78778774873195478</c:v>
                </c:pt>
                <c:pt idx="14">
                  <c:v>0.78778774873195478</c:v>
                </c:pt>
                <c:pt idx="15">
                  <c:v>0.78778774873195478</c:v>
                </c:pt>
                <c:pt idx="16">
                  <c:v>0.78778774873195478</c:v>
                </c:pt>
                <c:pt idx="17">
                  <c:v>0.78778774873195478</c:v>
                </c:pt>
                <c:pt idx="18">
                  <c:v>0.78778774873195478</c:v>
                </c:pt>
                <c:pt idx="19">
                  <c:v>0.78778774873195478</c:v>
                </c:pt>
                <c:pt idx="20">
                  <c:v>0.78778774873195478</c:v>
                </c:pt>
                <c:pt idx="21">
                  <c:v>0.78778774873195478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8-4C9E-A388-60345A817B8E}"/>
            </c:ext>
          </c:extLst>
        </c:ser>
        <c:ser>
          <c:idx val="1"/>
          <c:order val="2"/>
          <c:tx>
            <c:strRef>
              <c:f>Aruandesse2014!$E$3</c:f>
              <c:strCache>
                <c:ptCount val="1"/>
                <c:pt idx="0">
                  <c:v>2014.a. 12 kuud peale hospitaliseerimist elus pt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  <a:effectLst/>
            </c:spPr>
          </c:marker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Aruandesse2014!$E$4:$E$25</c:f>
              <c:numCache>
                <c:formatCode>0%</c:formatCode>
                <c:ptCount val="22"/>
                <c:pt idx="0">
                  <c:v>0.7878201479795105</c:v>
                </c:pt>
                <c:pt idx="1">
                  <c:v>1</c:v>
                </c:pt>
                <c:pt idx="2">
                  <c:v>0.82116451016635861</c:v>
                </c:pt>
                <c:pt idx="3">
                  <c:v>0.80213239141810566</c:v>
                </c:pt>
                <c:pt idx="4">
                  <c:v>0.84237726098191212</c:v>
                </c:pt>
                <c:pt idx="5">
                  <c:v>0.61852260198456455</c:v>
                </c:pt>
                <c:pt idx="6">
                  <c:v>0.79952076677316297</c:v>
                </c:pt>
                <c:pt idx="7">
                  <c:v>0.6437054631828979</c:v>
                </c:pt>
                <c:pt idx="8">
                  <c:v>0.79367041661515636</c:v>
                </c:pt>
                <c:pt idx="9">
                  <c:v>0.2857142857142857</c:v>
                </c:pt>
                <c:pt idx="10">
                  <c:v>0.69456066945606698</c:v>
                </c:pt>
                <c:pt idx="11">
                  <c:v>0.73015873015873012</c:v>
                </c:pt>
                <c:pt idx="12">
                  <c:v>0.69090909090909092</c:v>
                </c:pt>
                <c:pt idx="13">
                  <c:v>0.64680851063829792</c:v>
                </c:pt>
                <c:pt idx="14">
                  <c:v>0.73287671232876717</c:v>
                </c:pt>
                <c:pt idx="15">
                  <c:v>0.66923076923076918</c:v>
                </c:pt>
                <c:pt idx="16">
                  <c:v>0.70967741935483875</c:v>
                </c:pt>
                <c:pt idx="17">
                  <c:v>0.65570934256055369</c:v>
                </c:pt>
                <c:pt idx="18">
                  <c:v>0.72413793103448276</c:v>
                </c:pt>
                <c:pt idx="19">
                  <c:v>0.68500000000000005</c:v>
                </c:pt>
                <c:pt idx="20">
                  <c:v>0.57605177993527512</c:v>
                </c:pt>
                <c:pt idx="21">
                  <c:v>0.6694060515502428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28-4C9E-A388-60345A817B8E}"/>
            </c:ext>
          </c:extLst>
        </c:ser>
        <c:ser>
          <c:idx val="3"/>
          <c:order val="3"/>
          <c:tx>
            <c:v>2014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Aruandesse2014!$F$4:$F$25</c:f>
              <c:numCache>
                <c:formatCode>0%</c:formatCode>
                <c:ptCount val="22"/>
                <c:pt idx="0">
                  <c:v>0.78586781300376141</c:v>
                </c:pt>
                <c:pt idx="1">
                  <c:v>0.78586781300376141</c:v>
                </c:pt>
                <c:pt idx="2">
                  <c:v>0.78586781300376141</c:v>
                </c:pt>
                <c:pt idx="3">
                  <c:v>0.78586781300376141</c:v>
                </c:pt>
                <c:pt idx="4">
                  <c:v>0.78586781300376141</c:v>
                </c:pt>
                <c:pt idx="5">
                  <c:v>0.78586781300376141</c:v>
                </c:pt>
                <c:pt idx="6">
                  <c:v>0.78586781300376141</c:v>
                </c:pt>
                <c:pt idx="7">
                  <c:v>0.78586781300376141</c:v>
                </c:pt>
                <c:pt idx="8">
                  <c:v>0.78586781300376141</c:v>
                </c:pt>
                <c:pt idx="9">
                  <c:v>0.78586781300376141</c:v>
                </c:pt>
                <c:pt idx="10">
                  <c:v>0.78586781300376141</c:v>
                </c:pt>
                <c:pt idx="11">
                  <c:v>0.78586781300376141</c:v>
                </c:pt>
                <c:pt idx="12">
                  <c:v>0.78586781300376141</c:v>
                </c:pt>
                <c:pt idx="13">
                  <c:v>0.78586781300376141</c:v>
                </c:pt>
                <c:pt idx="14">
                  <c:v>0.78586781300376141</c:v>
                </c:pt>
                <c:pt idx="15">
                  <c:v>0.78586781300376141</c:v>
                </c:pt>
                <c:pt idx="16">
                  <c:v>0.78586781300376141</c:v>
                </c:pt>
                <c:pt idx="17">
                  <c:v>0.78586781300376141</c:v>
                </c:pt>
                <c:pt idx="18">
                  <c:v>0.78586781300376141</c:v>
                </c:pt>
                <c:pt idx="19">
                  <c:v>0.78586781300376141</c:v>
                </c:pt>
                <c:pt idx="20">
                  <c:v>0.78586781300376141</c:v>
                </c:pt>
                <c:pt idx="21">
                  <c:v>0.78586781300376141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5F-426A-91F9-AC477F57CA52}"/>
            </c:ext>
          </c:extLst>
        </c:ser>
        <c:ser>
          <c:idx val="4"/>
          <c:order val="4"/>
          <c:tx>
            <c:v>Eesmärk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Aruandesse2015!$G$4:$G$25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02-424A-A487-A47927D85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09120"/>
        <c:axId val="276310656"/>
      </c:lineChart>
      <c:catAx>
        <c:axId val="2763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310656"/>
        <c:crosses val="autoZero"/>
        <c:auto val="1"/>
        <c:lblAlgn val="ctr"/>
        <c:lblOffset val="100"/>
        <c:noMultiLvlLbl val="0"/>
      </c:catAx>
      <c:valAx>
        <c:axId val="276310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30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25E-2"/>
          <c:y val="4.0579710144927526E-2"/>
          <c:w val="0.90424130577427819"/>
          <c:h val="0.685690288713910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Aruandesse2015!$E$30</c:f>
              <c:strCache>
                <c:ptCount val="1"/>
                <c:pt idx="0">
                  <c:v>2015.a 12 kuud pärast intensiivravil (III, IIIa)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4A-445B-87D6-58DA03AA98D0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4A-445B-87D6-58DA03AA98D0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4A-445B-87D6-58DA03AA98D0}"/>
              </c:ext>
            </c:extLst>
          </c:dPt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Aruandesse2015!$E$31:$E$52</c:f>
              <c:numCache>
                <c:formatCode>0%</c:formatCode>
                <c:ptCount val="22"/>
                <c:pt idx="0">
                  <c:v>0.76577229876722264</c:v>
                </c:pt>
                <c:pt idx="1">
                  <c:v>1</c:v>
                </c:pt>
                <c:pt idx="2">
                  <c:v>0.70065204505038525</c:v>
                </c:pt>
                <c:pt idx="3">
                  <c:v>0.74117382505059592</c:v>
                </c:pt>
                <c:pt idx="4">
                  <c:v>0.66222222222222227</c:v>
                </c:pt>
                <c:pt idx="5">
                  <c:v>0.3888888888888889</c:v>
                </c:pt>
                <c:pt idx="6">
                  <c:v>0.56481481481481477</c:v>
                </c:pt>
                <c:pt idx="7">
                  <c:v>0.51832460732984298</c:v>
                </c:pt>
                <c:pt idx="8">
                  <c:v>0.52356780275561998</c:v>
                </c:pt>
                <c:pt idx="9">
                  <c:v>0</c:v>
                </c:pt>
                <c:pt idx="10">
                  <c:v>0</c:v>
                </c:pt>
                <c:pt idx="11">
                  <c:v>0.36363636363636365</c:v>
                </c:pt>
                <c:pt idx="12">
                  <c:v>0.51063829787234039</c:v>
                </c:pt>
                <c:pt idx="13">
                  <c:v>0.47945205479452052</c:v>
                </c:pt>
                <c:pt idx="14">
                  <c:v>0.26829268292682928</c:v>
                </c:pt>
                <c:pt idx="15">
                  <c:v>0.45192307692307693</c:v>
                </c:pt>
                <c:pt idx="16">
                  <c:v>0</c:v>
                </c:pt>
                <c:pt idx="17">
                  <c:v>0.50731707317073171</c:v>
                </c:pt>
                <c:pt idx="18">
                  <c:v>0</c:v>
                </c:pt>
                <c:pt idx="19">
                  <c:v>0.23076923076923078</c:v>
                </c:pt>
                <c:pt idx="20">
                  <c:v>0.29729729729729731</c:v>
                </c:pt>
                <c:pt idx="21">
                  <c:v>0.44485294117647056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4A-445B-87D6-58DA03AA9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350848"/>
        <c:axId val="276352384"/>
      </c:barChart>
      <c:lineChart>
        <c:grouping val="standard"/>
        <c:varyColors val="0"/>
        <c:ser>
          <c:idx val="2"/>
          <c:order val="0"/>
          <c:tx>
            <c:v>2015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Aruandesse2015!$F$31:$F$52</c:f>
              <c:numCache>
                <c:formatCode>0%</c:formatCode>
                <c:ptCount val="22"/>
                <c:pt idx="0">
                  <c:v>0.66875981161695452</c:v>
                </c:pt>
                <c:pt idx="1">
                  <c:v>0.66875981161695452</c:v>
                </c:pt>
                <c:pt idx="2">
                  <c:v>0.66875981161695452</c:v>
                </c:pt>
                <c:pt idx="3">
                  <c:v>0.66875981161695452</c:v>
                </c:pt>
                <c:pt idx="4">
                  <c:v>0.66875981161695452</c:v>
                </c:pt>
                <c:pt idx="5">
                  <c:v>0.66875981161695452</c:v>
                </c:pt>
                <c:pt idx="6">
                  <c:v>0.66875981161695452</c:v>
                </c:pt>
                <c:pt idx="7">
                  <c:v>0.66875981161695452</c:v>
                </c:pt>
                <c:pt idx="8">
                  <c:v>0.66875981161695452</c:v>
                </c:pt>
                <c:pt idx="9">
                  <c:v>0.66875981161695452</c:v>
                </c:pt>
                <c:pt idx="10">
                  <c:v>0.66875981161695452</c:v>
                </c:pt>
                <c:pt idx="11">
                  <c:v>0.66875981161695452</c:v>
                </c:pt>
                <c:pt idx="12">
                  <c:v>0.66875981161695452</c:v>
                </c:pt>
                <c:pt idx="13">
                  <c:v>0.66875981161695452</c:v>
                </c:pt>
                <c:pt idx="14">
                  <c:v>0.66875981161695452</c:v>
                </c:pt>
                <c:pt idx="15">
                  <c:v>0.66875981161695452</c:v>
                </c:pt>
                <c:pt idx="16">
                  <c:v>0.66875981161695452</c:v>
                </c:pt>
                <c:pt idx="17">
                  <c:v>0.66875981161695452</c:v>
                </c:pt>
                <c:pt idx="18">
                  <c:v>0.66875981161695452</c:v>
                </c:pt>
                <c:pt idx="19">
                  <c:v>0.66875981161695452</c:v>
                </c:pt>
                <c:pt idx="20">
                  <c:v>0.66875981161695452</c:v>
                </c:pt>
                <c:pt idx="21">
                  <c:v>0.66875981161695452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4A-445B-87D6-58DA03AA98D0}"/>
            </c:ext>
          </c:extLst>
        </c:ser>
        <c:ser>
          <c:idx val="1"/>
          <c:order val="2"/>
          <c:tx>
            <c:strRef>
              <c:f>Aruandesse2014!$E$30</c:f>
              <c:strCache>
                <c:ptCount val="1"/>
                <c:pt idx="0">
                  <c:v>2014.a. 12 kuud peale hospitaliseerimist elus pt %, kes on saanud teenust 2046, 2059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9525">
                <a:noFill/>
              </a:ln>
              <a:effectLst/>
            </c:spPr>
          </c:marker>
          <c:cat>
            <c:multiLvlStrRef>
              <c:f>Aruandesse2015!$A$31:$B$52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Aruandesse2014!$E$31:$E$52</c:f>
              <c:numCache>
                <c:formatCode>0%</c:formatCode>
                <c:ptCount val="22"/>
                <c:pt idx="0">
                  <c:v>0.78225231646471849</c:v>
                </c:pt>
                <c:pt idx="1">
                  <c:v>1</c:v>
                </c:pt>
                <c:pt idx="2">
                  <c:v>0.71445153801508998</c:v>
                </c:pt>
                <c:pt idx="3">
                  <c:v>0.75645837933318616</c:v>
                </c:pt>
                <c:pt idx="4">
                  <c:v>0.6227678571428571</c:v>
                </c:pt>
                <c:pt idx="5">
                  <c:v>0.36122448979591837</c:v>
                </c:pt>
                <c:pt idx="6">
                  <c:v>0.57847533632286996</c:v>
                </c:pt>
                <c:pt idx="7">
                  <c:v>0.5321100917431193</c:v>
                </c:pt>
                <c:pt idx="8">
                  <c:v>0.50833937635968096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0.52727272727272723</c:v>
                </c:pt>
                <c:pt idx="13">
                  <c:v>0.37931034482758619</c:v>
                </c:pt>
                <c:pt idx="14">
                  <c:v>0.36363636363636365</c:v>
                </c:pt>
                <c:pt idx="15">
                  <c:v>0.56999999999999995</c:v>
                </c:pt>
                <c:pt idx="16">
                  <c:v>0</c:v>
                </c:pt>
                <c:pt idx="17">
                  <c:v>0.41212121212121211</c:v>
                </c:pt>
                <c:pt idx="18">
                  <c:v>0</c:v>
                </c:pt>
                <c:pt idx="19">
                  <c:v>0.33333333333333331</c:v>
                </c:pt>
                <c:pt idx="20">
                  <c:v>0.3392857142857143</c:v>
                </c:pt>
                <c:pt idx="21">
                  <c:v>0.43307086614173229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4A-445B-87D6-58DA03AA98D0}"/>
            </c:ext>
          </c:extLst>
        </c:ser>
        <c:ser>
          <c:idx val="3"/>
          <c:order val="3"/>
          <c:tx>
            <c:v>2014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Aruandesse2014!$F$31:$F$52</c:f>
              <c:numCache>
                <c:formatCode>0%</c:formatCode>
                <c:ptCount val="22"/>
                <c:pt idx="0">
                  <c:v>0.6775249376558603</c:v>
                </c:pt>
                <c:pt idx="1">
                  <c:v>0.6775249376558603</c:v>
                </c:pt>
                <c:pt idx="2">
                  <c:v>0.6775249376558603</c:v>
                </c:pt>
                <c:pt idx="3">
                  <c:v>0.6775249376558603</c:v>
                </c:pt>
                <c:pt idx="4">
                  <c:v>0.6775249376558603</c:v>
                </c:pt>
                <c:pt idx="5">
                  <c:v>0.6775249376558603</c:v>
                </c:pt>
                <c:pt idx="6">
                  <c:v>0.6775249376558603</c:v>
                </c:pt>
                <c:pt idx="7">
                  <c:v>0.6775249376558603</c:v>
                </c:pt>
                <c:pt idx="8">
                  <c:v>0.6775249376558603</c:v>
                </c:pt>
                <c:pt idx="9">
                  <c:v>0.6775249376558603</c:v>
                </c:pt>
                <c:pt idx="10">
                  <c:v>0.6775249376558603</c:v>
                </c:pt>
                <c:pt idx="11">
                  <c:v>0.6775249376558603</c:v>
                </c:pt>
                <c:pt idx="12">
                  <c:v>0.6775249376558603</c:v>
                </c:pt>
                <c:pt idx="13">
                  <c:v>0.6775249376558603</c:v>
                </c:pt>
                <c:pt idx="14">
                  <c:v>0.6775249376558603</c:v>
                </c:pt>
                <c:pt idx="15">
                  <c:v>0.6775249376558603</c:v>
                </c:pt>
                <c:pt idx="16">
                  <c:v>0.6775249376558603</c:v>
                </c:pt>
                <c:pt idx="17">
                  <c:v>0.6775249376558603</c:v>
                </c:pt>
                <c:pt idx="18">
                  <c:v>0.6775249376558603</c:v>
                </c:pt>
                <c:pt idx="19">
                  <c:v>0.6775249376558603</c:v>
                </c:pt>
                <c:pt idx="20">
                  <c:v>0.6775249376558603</c:v>
                </c:pt>
                <c:pt idx="21">
                  <c:v>0.6775249376558603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E2-41A5-BB0B-7F4976F78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50848"/>
        <c:axId val="276352384"/>
      </c:lineChart>
      <c:catAx>
        <c:axId val="2763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352384"/>
        <c:crosses val="autoZero"/>
        <c:auto val="1"/>
        <c:lblAlgn val="ctr"/>
        <c:lblOffset val="100"/>
        <c:noMultiLvlLbl val="0"/>
      </c:catAx>
      <c:valAx>
        <c:axId val="276352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35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764562534705989E-2"/>
          <c:y val="0.88912975008558726"/>
          <c:w val="0.9685868718464985"/>
          <c:h val="0.11087033391659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33924764594E-2"/>
          <c:y val="0.1133493274278215"/>
          <c:w val="0.84932900854642102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Aruandesse2014!$E$3</c:f>
              <c:strCache>
                <c:ptCount val="1"/>
                <c:pt idx="0">
                  <c:v>2014.a. 12 kuud peale hospitaliseerimist elus pt %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DDA-4224-8117-3831DD36EB85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DDA-4224-8117-3831DD36EB85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DDA-4224-8117-3831DD36EB85}"/>
              </c:ext>
            </c:extLst>
          </c:dPt>
          <c:cat>
            <c:multiLvlStrRef>
              <c:f>Aruandesse2014!$A$4:$B$25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Aruandesse2014!$E$4:$E$25</c:f>
              <c:numCache>
                <c:formatCode>0%</c:formatCode>
                <c:ptCount val="22"/>
                <c:pt idx="0">
                  <c:v>0.7878201479795105</c:v>
                </c:pt>
                <c:pt idx="1">
                  <c:v>1</c:v>
                </c:pt>
                <c:pt idx="2">
                  <c:v>0.82116451016635861</c:v>
                </c:pt>
                <c:pt idx="3">
                  <c:v>0.80213239141810566</c:v>
                </c:pt>
                <c:pt idx="4">
                  <c:v>0.84237726098191212</c:v>
                </c:pt>
                <c:pt idx="5">
                  <c:v>0.61852260198456455</c:v>
                </c:pt>
                <c:pt idx="6">
                  <c:v>0.79952076677316297</c:v>
                </c:pt>
                <c:pt idx="7">
                  <c:v>0.6437054631828979</c:v>
                </c:pt>
                <c:pt idx="8">
                  <c:v>0.79367041661515636</c:v>
                </c:pt>
                <c:pt idx="9">
                  <c:v>0.2857142857142857</c:v>
                </c:pt>
                <c:pt idx="10">
                  <c:v>0.69456066945606698</c:v>
                </c:pt>
                <c:pt idx="11">
                  <c:v>0.73015873015873012</c:v>
                </c:pt>
                <c:pt idx="12">
                  <c:v>0.69090909090909092</c:v>
                </c:pt>
                <c:pt idx="13">
                  <c:v>0.64680851063829792</c:v>
                </c:pt>
                <c:pt idx="14">
                  <c:v>0.73287671232876717</c:v>
                </c:pt>
                <c:pt idx="15">
                  <c:v>0.66923076923076918</c:v>
                </c:pt>
                <c:pt idx="16">
                  <c:v>0.70967741935483875</c:v>
                </c:pt>
                <c:pt idx="17">
                  <c:v>0.65570934256055369</c:v>
                </c:pt>
                <c:pt idx="18">
                  <c:v>0.72413793103448276</c:v>
                </c:pt>
                <c:pt idx="19">
                  <c:v>0.68500000000000005</c:v>
                </c:pt>
                <c:pt idx="20">
                  <c:v>0.57605177993527512</c:v>
                </c:pt>
                <c:pt idx="21">
                  <c:v>0.6694060515502428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A-4224-8117-3831DD36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6613376"/>
        <c:axId val="276791296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22"/>
              <c:pt idx="0">
                <c:v>piirkondlikud PERH</c:v>
              </c:pt>
              <c:pt idx="1">
                <c:v>piirkondlikud TLH</c:v>
              </c:pt>
              <c:pt idx="2">
                <c:v>piirkondlikud TÜK</c:v>
              </c:pt>
              <c:pt idx="3">
                <c:v>piirkondlikud piirkH</c:v>
              </c:pt>
              <c:pt idx="4">
                <c:v>keskhaiglad ITK</c:v>
              </c:pt>
              <c:pt idx="5">
                <c:v>keskhaiglad IVKH</c:v>
              </c:pt>
              <c:pt idx="6">
                <c:v>keskhaiglad LTKH</c:v>
              </c:pt>
              <c:pt idx="7">
                <c:v>keskhaiglad PH</c:v>
              </c:pt>
              <c:pt idx="8">
                <c:v>keskhaiglad keskH</c:v>
              </c:pt>
              <c:pt idx="9">
                <c:v>üldhaiglad Hiiumaa</c:v>
              </c:pt>
              <c:pt idx="10">
                <c:v>üldhaiglad Jõgeva</c:v>
              </c:pt>
              <c:pt idx="11">
                <c:v>üldhaiglad Järva</c:v>
              </c:pt>
              <c:pt idx="12">
                <c:v>üldhaiglad Kures</c:v>
              </c:pt>
              <c:pt idx="13">
                <c:v>üldhaiglad Lõuna</c:v>
              </c:pt>
              <c:pt idx="14">
                <c:v>üldhaiglad Lääne</c:v>
              </c:pt>
              <c:pt idx="15">
                <c:v>üldhaiglad Narva</c:v>
              </c:pt>
              <c:pt idx="16">
                <c:v>üldhaiglad Põlva</c:v>
              </c:pt>
              <c:pt idx="17">
                <c:v>üldhaiglad Rakvere</c:v>
              </c:pt>
              <c:pt idx="18">
                <c:v>üldhaiglad Rapla</c:v>
              </c:pt>
              <c:pt idx="19">
                <c:v>üldhaiglad Valga</c:v>
              </c:pt>
              <c:pt idx="20">
                <c:v>üldhaiglad Vilj</c:v>
              </c:pt>
              <c:pt idx="21">
                <c:v>üldhaiglad üldH</c:v>
              </c:pt>
            </c:strLit>
          </c:cat>
          <c:val>
            <c:numRef>
              <c:f>Aruandesse2014!$F$4:$F$25</c:f>
              <c:numCache>
                <c:formatCode>0%</c:formatCode>
                <c:ptCount val="22"/>
                <c:pt idx="0">
                  <c:v>0.78586781300376141</c:v>
                </c:pt>
                <c:pt idx="1">
                  <c:v>0.78586781300376141</c:v>
                </c:pt>
                <c:pt idx="2">
                  <c:v>0.78586781300376141</c:v>
                </c:pt>
                <c:pt idx="3">
                  <c:v>0.78586781300376141</c:v>
                </c:pt>
                <c:pt idx="4">
                  <c:v>0.78586781300376141</c:v>
                </c:pt>
                <c:pt idx="5">
                  <c:v>0.78586781300376141</c:v>
                </c:pt>
                <c:pt idx="6">
                  <c:v>0.78586781300376141</c:v>
                </c:pt>
                <c:pt idx="7">
                  <c:v>0.78586781300376141</c:v>
                </c:pt>
                <c:pt idx="8">
                  <c:v>0.78586781300376141</c:v>
                </c:pt>
                <c:pt idx="9">
                  <c:v>0.78586781300376141</c:v>
                </c:pt>
                <c:pt idx="10">
                  <c:v>0.78586781300376141</c:v>
                </c:pt>
                <c:pt idx="11">
                  <c:v>0.78586781300376141</c:v>
                </c:pt>
                <c:pt idx="12">
                  <c:v>0.78586781300376141</c:v>
                </c:pt>
                <c:pt idx="13">
                  <c:v>0.78586781300376141</c:v>
                </c:pt>
                <c:pt idx="14">
                  <c:v>0.78586781300376141</c:v>
                </c:pt>
                <c:pt idx="15">
                  <c:v>0.78586781300376141</c:v>
                </c:pt>
                <c:pt idx="16">
                  <c:v>0.78586781300376141</c:v>
                </c:pt>
                <c:pt idx="17">
                  <c:v>0.78586781300376141</c:v>
                </c:pt>
                <c:pt idx="18">
                  <c:v>0.78586781300376141</c:v>
                </c:pt>
                <c:pt idx="19">
                  <c:v>0.78586781300376141</c:v>
                </c:pt>
                <c:pt idx="20">
                  <c:v>0.78586781300376141</c:v>
                </c:pt>
                <c:pt idx="21">
                  <c:v>0.78586781300376141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DA-4224-8117-3831DD36EB85}"/>
            </c:ext>
          </c:extLst>
        </c:ser>
        <c:ser>
          <c:idx val="0"/>
          <c:order val="2"/>
          <c:tx>
            <c:v>eesmärk</c:v>
          </c:tx>
          <c:spPr>
            <a:ln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Aruandesse2014!$A$4:$B$25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Aruandesse2014!$G$4:$G$25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49-46F3-8694-BE5387855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13376"/>
        <c:axId val="276791296"/>
      </c:lineChart>
      <c:catAx>
        <c:axId val="2766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6791296"/>
        <c:crosses val="autoZero"/>
        <c:auto val="1"/>
        <c:lblAlgn val="ctr"/>
        <c:lblOffset val="100"/>
        <c:noMultiLvlLbl val="0"/>
      </c:catAx>
      <c:valAx>
        <c:axId val="27679129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66133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22730597572472E-2"/>
          <c:y val="0.88596428163870822"/>
          <c:w val="0.7980493719954157"/>
          <c:h val="3.857335767811633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600075</xdr:colOff>
      <xdr:row>21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" y="0"/>
          <a:ext cx="4257674" cy="4095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Intensiivravi indikaator 3: Intensiivravijärgne 12 kuu elulemus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Nimetus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Inensiivravijärgne 12 kuu elulemus.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Andmete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 periood: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01.01.-31.12.2018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Intensiivravi teenuse koodid: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2070, 2071,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2072, 2073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Vanus: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≥19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Kalendriaasta jooksul intensiivravi osakonnas ravitud patsientide arv (arvesse võetud individuaalse isiku perioodi viimast raviarvet).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12 kuu pärast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elus olevad patsiendid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 kirjeldab intensiivravijärgset 12 kuu elulemust (patsient elus &gt;365 päeva viimasest intensiivravi teenuse raviarve algusest).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Eesmärkväärtus 70%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2</xdr:row>
      <xdr:rowOff>200024</xdr:rowOff>
    </xdr:from>
    <xdr:to>
      <xdr:col>17</xdr:col>
      <xdr:colOff>123825</xdr:colOff>
      <xdr:row>26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46D60D-486F-4997-AB21-ED8DCB269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219074</xdr:colOff>
      <xdr:row>28</xdr:row>
      <xdr:rowOff>95250</xdr:rowOff>
    </xdr:from>
    <xdr:to>
      <xdr:col>15</xdr:col>
      <xdr:colOff>419099</xdr:colOff>
      <xdr:row>48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4EF668-3575-4FB6-A876-4046327E5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2</xdr:row>
      <xdr:rowOff>200024</xdr:rowOff>
    </xdr:from>
    <xdr:to>
      <xdr:col>17</xdr:col>
      <xdr:colOff>123825</xdr:colOff>
      <xdr:row>26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FECC48-166A-4737-9BDE-7ABAA6587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219074</xdr:colOff>
      <xdr:row>28</xdr:row>
      <xdr:rowOff>95250</xdr:rowOff>
    </xdr:from>
    <xdr:to>
      <xdr:col>15</xdr:col>
      <xdr:colOff>419099</xdr:colOff>
      <xdr:row>48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360031-FC13-48DC-9677-DB96DCF17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219074</xdr:colOff>
      <xdr:row>1</xdr:row>
      <xdr:rowOff>180974</xdr:rowOff>
    </xdr:from>
    <xdr:to>
      <xdr:col>16</xdr:col>
      <xdr:colOff>600075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26A1C4-4D2D-43BC-A157-058C88A7B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180974</xdr:colOff>
      <xdr:row>28</xdr:row>
      <xdr:rowOff>95250</xdr:rowOff>
    </xdr:from>
    <xdr:to>
      <xdr:col>16</xdr:col>
      <xdr:colOff>542925</xdr:colOff>
      <xdr:row>48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CDA7D0-75CD-42F3-8F6C-013B70470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904875</xdr:rowOff>
    </xdr:from>
    <xdr:to>
      <xdr:col>15</xdr:col>
      <xdr:colOff>285750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609599</xdr:colOff>
      <xdr:row>29</xdr:row>
      <xdr:rowOff>28575</xdr:rowOff>
    </xdr:from>
    <xdr:to>
      <xdr:col>16</xdr:col>
      <xdr:colOff>161924</xdr:colOff>
      <xdr:row>52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2</xdr:row>
      <xdr:rowOff>133350</xdr:rowOff>
    </xdr:from>
    <xdr:to>
      <xdr:col>13</xdr:col>
      <xdr:colOff>552449</xdr:colOff>
      <xdr:row>25</xdr:row>
      <xdr:rowOff>57150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29</xdr:row>
      <xdr:rowOff>57150</xdr:rowOff>
    </xdr:from>
    <xdr:to>
      <xdr:col>14</xdr:col>
      <xdr:colOff>19050</xdr:colOff>
      <xdr:row>52</xdr:row>
      <xdr:rowOff>171450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opLeftCell="A3" workbookViewId="0">
      <selection activeCell="D25" sqref="D25"/>
    </sheetView>
  </sheetViews>
  <sheetFormatPr defaultColWidth="9.1796875" defaultRowHeight="14.5" x14ac:dyDescent="0.35"/>
  <cols>
    <col min="1" max="16384" width="9.1796875" style="3"/>
  </cols>
  <sheetData>
    <row r="1" spans="1:13" x14ac:dyDescent="0.35">
      <c r="I1" s="9"/>
    </row>
    <row r="2" spans="1:13" x14ac:dyDescent="0.35">
      <c r="I2" s="9"/>
    </row>
    <row r="3" spans="1:13" x14ac:dyDescent="0.35">
      <c r="I3" s="9"/>
    </row>
    <row r="4" spans="1:13" x14ac:dyDescent="0.35">
      <c r="I4" s="9"/>
    </row>
    <row r="11" spans="1:13" x14ac:dyDescent="0.35">
      <c r="I11" s="7"/>
    </row>
    <row r="13" spans="1:13" x14ac:dyDescent="0.35">
      <c r="I13" s="8"/>
      <c r="J13" s="8"/>
      <c r="K13" s="8"/>
      <c r="L13" s="8"/>
      <c r="M13" s="8"/>
    </row>
    <row r="14" spans="1:13" x14ac:dyDescent="0.35">
      <c r="I14" s="8"/>
      <c r="J14" s="8"/>
      <c r="K14" s="8"/>
      <c r="L14" s="8"/>
      <c r="M14" s="8"/>
    </row>
    <row r="15" spans="1:13" ht="15" customHeight="1" x14ac:dyDescent="0.35">
      <c r="A15" s="5"/>
      <c r="B15" s="6"/>
      <c r="C15" s="6"/>
      <c r="D15" s="6"/>
      <c r="E15" s="6"/>
      <c r="F15" s="6"/>
      <c r="G15" s="6"/>
      <c r="I15" s="8"/>
      <c r="J15" s="8"/>
      <c r="K15" s="8"/>
      <c r="L15" s="8"/>
      <c r="M15" s="8"/>
    </row>
    <row r="16" spans="1:13" x14ac:dyDescent="0.35">
      <c r="A16" s="6"/>
      <c r="B16" s="6"/>
      <c r="C16" s="6"/>
      <c r="D16" s="6"/>
      <c r="E16" s="6"/>
      <c r="F16" s="6"/>
      <c r="G16" s="6"/>
      <c r="I16" s="8"/>
      <c r="J16" s="8"/>
      <c r="K16" s="8"/>
      <c r="L16" s="8"/>
      <c r="M16" s="8"/>
    </row>
    <row r="17" spans="1:13" x14ac:dyDescent="0.35">
      <c r="A17" s="6"/>
      <c r="B17" s="6"/>
      <c r="C17" s="6"/>
      <c r="D17" s="6"/>
      <c r="E17" s="6"/>
      <c r="F17" s="6"/>
      <c r="G17" s="6"/>
      <c r="I17" s="8"/>
      <c r="J17" s="8"/>
      <c r="K17" s="8"/>
      <c r="L17" s="8"/>
      <c r="M17" s="8"/>
    </row>
    <row r="18" spans="1:13" x14ac:dyDescent="0.35">
      <c r="A18" s="6"/>
      <c r="B18" s="6"/>
      <c r="C18" s="6"/>
      <c r="D18" s="6"/>
      <c r="E18" s="6"/>
      <c r="F18" s="6"/>
      <c r="G18" s="6"/>
      <c r="I18" s="8"/>
      <c r="J18" s="8"/>
      <c r="K18" s="8"/>
      <c r="L18" s="8"/>
      <c r="M18" s="8"/>
    </row>
    <row r="19" spans="1:13" x14ac:dyDescent="0.35">
      <c r="A19" s="6"/>
      <c r="B19" s="6"/>
      <c r="C19" s="6"/>
      <c r="D19" s="6"/>
      <c r="E19" s="6"/>
      <c r="F19" s="6"/>
      <c r="G19" s="6"/>
      <c r="I19" s="8"/>
      <c r="J19" s="8"/>
      <c r="K19" s="8"/>
      <c r="L19" s="8"/>
      <c r="M19" s="8"/>
    </row>
    <row r="20" spans="1:13" x14ac:dyDescent="0.35">
      <c r="A20" s="4"/>
      <c r="B20" s="4"/>
      <c r="C20" s="4"/>
      <c r="D20" s="4"/>
      <c r="E20" s="4"/>
      <c r="F20" s="4"/>
      <c r="G20" s="4"/>
      <c r="I20" s="8"/>
      <c r="J20" s="8"/>
      <c r="K20" s="8"/>
      <c r="L20" s="8"/>
      <c r="M20" s="8"/>
    </row>
    <row r="21" spans="1:13" x14ac:dyDescent="0.35">
      <c r="A21" s="5"/>
      <c r="B21" s="6"/>
      <c r="C21" s="6"/>
      <c r="D21" s="6"/>
      <c r="E21" s="6"/>
      <c r="F21" s="6"/>
      <c r="G21" s="6"/>
      <c r="I21" s="8"/>
      <c r="J21" s="8"/>
      <c r="K21" s="8"/>
      <c r="L21" s="8"/>
      <c r="M21" s="8"/>
    </row>
    <row r="22" spans="1:13" x14ac:dyDescent="0.35">
      <c r="A22" s="6"/>
      <c r="B22" s="6"/>
      <c r="C22" s="6"/>
      <c r="D22" s="6"/>
      <c r="E22" s="6"/>
      <c r="F22" s="6"/>
      <c r="G22" s="6"/>
    </row>
    <row r="23" spans="1:13" x14ac:dyDescent="0.35">
      <c r="A23" s="6"/>
      <c r="B23" s="6"/>
      <c r="C23" s="6"/>
      <c r="D23" s="6"/>
      <c r="E23" s="6"/>
      <c r="F23" s="6"/>
      <c r="G23" s="6"/>
    </row>
    <row r="24" spans="1:13" x14ac:dyDescent="0.35">
      <c r="A24" s="6"/>
      <c r="B24" s="6"/>
      <c r="C24" s="6"/>
      <c r="D24" s="6"/>
      <c r="E24" s="6"/>
      <c r="F24" s="6"/>
      <c r="G24" s="6"/>
    </row>
    <row r="25" spans="1:13" x14ac:dyDescent="0.35">
      <c r="A25" s="6"/>
      <c r="B25" s="6"/>
      <c r="C25" s="6"/>
      <c r="D25" s="6"/>
      <c r="E25" s="6"/>
      <c r="F25" s="6"/>
      <c r="G25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BF8F-EC40-441E-BB9F-5A5AFD68ECB3}">
  <dimension ref="A1:O48"/>
  <sheetViews>
    <sheetView tabSelected="1" workbookViewId="0">
      <selection activeCell="D7" sqref="D7"/>
    </sheetView>
  </sheetViews>
  <sheetFormatPr defaultColWidth="9.1796875" defaultRowHeight="14.5" x14ac:dyDescent="0.35"/>
  <cols>
    <col min="1" max="2" width="9.1796875" style="3"/>
    <col min="3" max="3" width="16.1796875" style="3" customWidth="1"/>
    <col min="4" max="4" width="17.7265625" style="3" customWidth="1"/>
    <col min="5" max="5" width="19" style="3" customWidth="1"/>
    <col min="6" max="6" width="16" style="3" customWidth="1"/>
    <col min="7" max="10" width="9.1796875" style="38"/>
    <col min="11" max="11" width="11.54296875" style="38" customWidth="1"/>
    <col min="12" max="12" width="12.1796875" style="38" customWidth="1"/>
    <col min="13" max="14" width="9.1796875" style="36"/>
    <col min="15" max="16384" width="9.1796875" style="3"/>
  </cols>
  <sheetData>
    <row r="1" spans="1:15" x14ac:dyDescent="0.35">
      <c r="A1" s="48" t="s">
        <v>0</v>
      </c>
      <c r="B1" s="48"/>
      <c r="C1" s="48"/>
      <c r="D1" s="48"/>
      <c r="E1" s="48"/>
      <c r="F1" s="48"/>
      <c r="G1" s="48"/>
      <c r="H1" s="37"/>
    </row>
    <row r="3" spans="1:15" ht="72.5" x14ac:dyDescent="0.35">
      <c r="A3" s="11" t="s">
        <v>1</v>
      </c>
      <c r="B3" s="10" t="s">
        <v>2</v>
      </c>
      <c r="C3" s="11" t="s">
        <v>82</v>
      </c>
      <c r="D3" s="11" t="s">
        <v>83</v>
      </c>
      <c r="E3" s="11" t="s">
        <v>84</v>
      </c>
      <c r="F3" s="11" t="s">
        <v>72</v>
      </c>
      <c r="G3" s="39"/>
      <c r="H3" s="39"/>
      <c r="I3" s="40" t="s">
        <v>37</v>
      </c>
      <c r="J3" s="40" t="s">
        <v>38</v>
      </c>
      <c r="K3" s="40" t="s">
        <v>39</v>
      </c>
      <c r="L3" s="40" t="s">
        <v>40</v>
      </c>
      <c r="O3" s="7"/>
    </row>
    <row r="4" spans="1:15" x14ac:dyDescent="0.35">
      <c r="A4" s="49" t="s">
        <v>3</v>
      </c>
      <c r="B4" s="25" t="s">
        <v>41</v>
      </c>
      <c r="C4" s="12">
        <v>8756</v>
      </c>
      <c r="D4" s="12">
        <v>6869</v>
      </c>
      <c r="E4" s="15">
        <f>D4/C4</f>
        <v>0.78449063499314753</v>
      </c>
      <c r="F4" s="23" t="str">
        <f>ROUND(I4*100,0)&amp;-ROUND(J4*100,0)&amp;"%"</f>
        <v>78-79%</v>
      </c>
      <c r="G4" s="41">
        <f>$E$26</f>
        <v>0.7903847501576845</v>
      </c>
      <c r="H4" s="41">
        <v>0.7</v>
      </c>
      <c r="I4" s="42">
        <f>(((2*C4*(D4/C4))+3.841443202-(1.95996*SQRT(3.841443202+(4*C4*(D4/C4)*(1-(D4/C4))))))/(2*(C4+3.841443202)))</f>
        <v>0.77575452008154089</v>
      </c>
      <c r="J4" s="42">
        <f>(((2*C4*(D4/C4))+3.841443202+(1.95996*SQRT(3.841443202+(4*C4*(D4/C4)*(1-(D4/C4))))))/(2*(C4+3.841443202)))</f>
        <v>0.79297723520225349</v>
      </c>
      <c r="K4" s="43">
        <f>E4-I4</f>
        <v>8.7361149116066406E-3</v>
      </c>
      <c r="L4" s="43">
        <f>J4-E4</f>
        <v>8.4866002091059656E-3</v>
      </c>
      <c r="O4" s="7"/>
    </row>
    <row r="5" spans="1:15" x14ac:dyDescent="0.35">
      <c r="A5" s="46"/>
      <c r="B5" s="26" t="s">
        <v>42</v>
      </c>
      <c r="C5" s="12">
        <v>2</v>
      </c>
      <c r="D5" s="12">
        <v>2</v>
      </c>
      <c r="E5" s="15">
        <f t="shared" ref="E5:E26" si="0">D5/C5</f>
        <v>1</v>
      </c>
      <c r="F5" s="23" t="str">
        <f t="shared" ref="F5:F26" si="1">ROUND(I5*100,0)&amp;-ROUND(J5*100,0)&amp;"%"</f>
        <v>34-100%</v>
      </c>
      <c r="G5" s="41">
        <f t="shared" ref="G5:G25" si="2">$E$26</f>
        <v>0.7903847501576845</v>
      </c>
      <c r="H5" s="41">
        <v>0.7</v>
      </c>
      <c r="I5" s="42">
        <f t="shared" ref="I5:I24" si="3">(((2*C5*(D5/C5))+3.841443202-(1.95996*SQRT(3.841443202+(4*C5*(D5/C5)*(1-(D5/C5))))))/(2*(C5+3.841443202)))</f>
        <v>0.34238114297083944</v>
      </c>
      <c r="J5" s="42">
        <f t="shared" ref="J5:J47" si="4">(((2*C5*(D5/C5))+3.841443202+(1.95996*SQRT(3.841443202+(4*C5*(D5/C5)*(1-(D5/C5))))))/(2*(C5+3.841443202)))</f>
        <v>0.99999999998288092</v>
      </c>
      <c r="K5" s="43">
        <f t="shared" ref="K5:K26" si="5">E5-I5</f>
        <v>0.65761885702916056</v>
      </c>
      <c r="L5" s="43">
        <f t="shared" ref="L5:L26" si="6">J5-E5</f>
        <v>-1.7119083928207601E-11</v>
      </c>
      <c r="O5" s="7"/>
    </row>
    <row r="6" spans="1:15" x14ac:dyDescent="0.35">
      <c r="A6" s="46"/>
      <c r="B6" s="26" t="s">
        <v>43</v>
      </c>
      <c r="C6" s="12">
        <v>7552</v>
      </c>
      <c r="D6" s="12">
        <v>6362</v>
      </c>
      <c r="E6" s="15">
        <f t="shared" si="0"/>
        <v>0.84242584745762716</v>
      </c>
      <c r="F6" s="23" t="str">
        <f t="shared" si="1"/>
        <v>83-85%</v>
      </c>
      <c r="G6" s="41">
        <f t="shared" si="2"/>
        <v>0.7903847501576845</v>
      </c>
      <c r="H6" s="41">
        <v>0.7</v>
      </c>
      <c r="I6" s="42">
        <f t="shared" si="3"/>
        <v>0.83403478732220004</v>
      </c>
      <c r="J6" s="42">
        <f t="shared" si="4"/>
        <v>0.85046872415013963</v>
      </c>
      <c r="K6" s="43">
        <f t="shared" si="5"/>
        <v>8.3910601354271197E-3</v>
      </c>
      <c r="L6" s="43">
        <f t="shared" si="6"/>
        <v>8.0428766925124684E-3</v>
      </c>
      <c r="O6" s="7"/>
    </row>
    <row r="7" spans="1:15" x14ac:dyDescent="0.35">
      <c r="A7" s="47"/>
      <c r="B7" s="27" t="s">
        <v>7</v>
      </c>
      <c r="C7" s="19">
        <v>16310</v>
      </c>
      <c r="D7" s="19">
        <v>13233</v>
      </c>
      <c r="E7" s="2">
        <f t="shared" si="0"/>
        <v>0.8113427345187002</v>
      </c>
      <c r="F7" s="24" t="str">
        <f t="shared" si="1"/>
        <v>81-82%</v>
      </c>
      <c r="G7" s="41">
        <f t="shared" si="2"/>
        <v>0.7903847501576845</v>
      </c>
      <c r="H7" s="41">
        <v>0.7</v>
      </c>
      <c r="I7" s="42">
        <f t="shared" si="3"/>
        <v>0.80526542596596618</v>
      </c>
      <c r="J7" s="42">
        <f t="shared" si="4"/>
        <v>0.81727341844777668</v>
      </c>
      <c r="K7" s="43">
        <f t="shared" si="5"/>
        <v>6.0773085527340287E-3</v>
      </c>
      <c r="L7" s="43">
        <f t="shared" si="6"/>
        <v>5.9306839290764746E-3</v>
      </c>
      <c r="O7" s="7"/>
    </row>
    <row r="8" spans="1:15" x14ac:dyDescent="0.35">
      <c r="A8" s="49" t="s">
        <v>8</v>
      </c>
      <c r="B8" s="26" t="s">
        <v>44</v>
      </c>
      <c r="C8" s="12">
        <v>4839</v>
      </c>
      <c r="D8" s="12">
        <v>4040</v>
      </c>
      <c r="E8" s="15">
        <f t="shared" si="0"/>
        <v>0.83488324033891304</v>
      </c>
      <c r="F8" s="23" t="str">
        <f t="shared" si="1"/>
        <v>82-85%</v>
      </c>
      <c r="G8" s="41">
        <f t="shared" si="2"/>
        <v>0.7903847501576845</v>
      </c>
      <c r="H8" s="41">
        <v>0.7</v>
      </c>
      <c r="I8" s="42">
        <f t="shared" si="3"/>
        <v>0.82415726845106818</v>
      </c>
      <c r="J8" s="42">
        <f t="shared" si="4"/>
        <v>0.84507793943488507</v>
      </c>
      <c r="K8" s="43">
        <f t="shared" si="5"/>
        <v>1.0725971887844854E-2</v>
      </c>
      <c r="L8" s="43">
        <f t="shared" si="6"/>
        <v>1.0194699095972037E-2</v>
      </c>
      <c r="O8" s="7"/>
    </row>
    <row r="9" spans="1:15" x14ac:dyDescent="0.35">
      <c r="A9" s="46"/>
      <c r="B9" s="26" t="s">
        <v>45</v>
      </c>
      <c r="C9" s="12">
        <v>1364</v>
      </c>
      <c r="D9" s="12">
        <v>872</v>
      </c>
      <c r="E9" s="15">
        <f t="shared" si="0"/>
        <v>0.63929618768328444</v>
      </c>
      <c r="F9" s="23" t="str">
        <f t="shared" si="1"/>
        <v>61-66%</v>
      </c>
      <c r="G9" s="41">
        <f t="shared" si="2"/>
        <v>0.7903847501576845</v>
      </c>
      <c r="H9" s="41">
        <v>0.7</v>
      </c>
      <c r="I9" s="42">
        <f t="shared" si="3"/>
        <v>0.61345385903414829</v>
      </c>
      <c r="J9" s="42">
        <f t="shared" si="4"/>
        <v>0.66435611805680206</v>
      </c>
      <c r="K9" s="43">
        <f t="shared" si="5"/>
        <v>2.5842328649136159E-2</v>
      </c>
      <c r="L9" s="43">
        <f t="shared" si="6"/>
        <v>2.5059930373517614E-2</v>
      </c>
      <c r="O9" s="7"/>
    </row>
    <row r="10" spans="1:15" x14ac:dyDescent="0.35">
      <c r="A10" s="46"/>
      <c r="B10" s="26" t="s">
        <v>46</v>
      </c>
      <c r="C10" s="12">
        <v>2436</v>
      </c>
      <c r="D10" s="12">
        <v>1954</v>
      </c>
      <c r="E10" s="15">
        <f t="shared" si="0"/>
        <v>0.80213464696223313</v>
      </c>
      <c r="F10" s="23" t="str">
        <f t="shared" si="1"/>
        <v>79-82%</v>
      </c>
      <c r="G10" s="41">
        <f t="shared" si="2"/>
        <v>0.7903847501576845</v>
      </c>
      <c r="H10" s="41">
        <v>0.7</v>
      </c>
      <c r="I10" s="42">
        <f t="shared" si="3"/>
        <v>0.78584386389201388</v>
      </c>
      <c r="J10" s="42">
        <f t="shared" si="4"/>
        <v>0.81747402961346571</v>
      </c>
      <c r="K10" s="43">
        <f t="shared" si="5"/>
        <v>1.629078307021925E-2</v>
      </c>
      <c r="L10" s="43">
        <f t="shared" si="6"/>
        <v>1.533938265123258E-2</v>
      </c>
      <c r="O10" s="7"/>
    </row>
    <row r="11" spans="1:15" x14ac:dyDescent="0.35">
      <c r="A11" s="46"/>
      <c r="B11" s="26" t="s">
        <v>47</v>
      </c>
      <c r="C11" s="12">
        <v>919</v>
      </c>
      <c r="D11" s="12">
        <v>699</v>
      </c>
      <c r="E11" s="15">
        <f t="shared" si="0"/>
        <v>0.7606093579978237</v>
      </c>
      <c r="F11" s="23" t="str">
        <f t="shared" si="1"/>
        <v>73-79%</v>
      </c>
      <c r="G11" s="41">
        <f t="shared" si="2"/>
        <v>0.7903847501576845</v>
      </c>
      <c r="H11" s="41">
        <v>0.7</v>
      </c>
      <c r="I11" s="42">
        <f t="shared" si="3"/>
        <v>0.73197242173505406</v>
      </c>
      <c r="J11" s="42">
        <f t="shared" si="4"/>
        <v>0.78707665601117793</v>
      </c>
      <c r="K11" s="43">
        <f t="shared" si="5"/>
        <v>2.8636936262769641E-2</v>
      </c>
      <c r="L11" s="43">
        <f t="shared" si="6"/>
        <v>2.6467298013354235E-2</v>
      </c>
      <c r="O11" s="7"/>
    </row>
    <row r="12" spans="1:15" x14ac:dyDescent="0.35">
      <c r="A12" s="47"/>
      <c r="B12" s="27" t="s">
        <v>13</v>
      </c>
      <c r="C12" s="17">
        <v>9558</v>
      </c>
      <c r="D12" s="17">
        <v>7565</v>
      </c>
      <c r="E12" s="2">
        <f t="shared" si="0"/>
        <v>0.79148357396944968</v>
      </c>
      <c r="F12" s="24" t="str">
        <f t="shared" si="1"/>
        <v>78-80%</v>
      </c>
      <c r="G12" s="41">
        <f t="shared" si="2"/>
        <v>0.7903847501576845</v>
      </c>
      <c r="H12" s="41">
        <v>0.7</v>
      </c>
      <c r="I12" s="42">
        <f t="shared" si="3"/>
        <v>0.78322294623609212</v>
      </c>
      <c r="J12" s="42">
        <f t="shared" si="4"/>
        <v>0.79950999627274</v>
      </c>
      <c r="K12" s="43">
        <f t="shared" si="5"/>
        <v>8.2606277333575617E-3</v>
      </c>
      <c r="L12" s="43">
        <f t="shared" si="6"/>
        <v>8.0264223032903148E-3</v>
      </c>
      <c r="O12" s="7"/>
    </row>
    <row r="13" spans="1:15" x14ac:dyDescent="0.35">
      <c r="A13" s="49" t="s">
        <v>14</v>
      </c>
      <c r="B13" s="26" t="s">
        <v>48</v>
      </c>
      <c r="C13" s="12">
        <v>13</v>
      </c>
      <c r="D13" s="12">
        <v>3</v>
      </c>
      <c r="E13" s="15">
        <f t="shared" si="0"/>
        <v>0.23076923076923078</v>
      </c>
      <c r="F13" s="23" t="str">
        <f t="shared" si="1"/>
        <v>8-50%</v>
      </c>
      <c r="G13" s="41">
        <f t="shared" si="2"/>
        <v>0.7903847501576845</v>
      </c>
      <c r="H13" s="41">
        <v>0.7</v>
      </c>
      <c r="I13" s="42">
        <f t="shared" si="3"/>
        <v>8.1795452731228055E-2</v>
      </c>
      <c r="J13" s="42">
        <f t="shared" si="4"/>
        <v>0.50256320845710067</v>
      </c>
      <c r="K13" s="43">
        <f t="shared" si="5"/>
        <v>0.14897377803800271</v>
      </c>
      <c r="L13" s="43">
        <f t="shared" si="6"/>
        <v>0.27179397768786989</v>
      </c>
      <c r="O13" s="7"/>
    </row>
    <row r="14" spans="1:15" x14ac:dyDescent="0.35">
      <c r="A14" s="46"/>
      <c r="B14" s="26" t="s">
        <v>49</v>
      </c>
      <c r="C14" s="12">
        <v>210</v>
      </c>
      <c r="D14" s="12">
        <v>142</v>
      </c>
      <c r="E14" s="15">
        <f t="shared" si="0"/>
        <v>0.67619047619047623</v>
      </c>
      <c r="F14" s="23" t="str">
        <f t="shared" si="1"/>
        <v>61-74%</v>
      </c>
      <c r="G14" s="41">
        <f t="shared" si="2"/>
        <v>0.7903847501576845</v>
      </c>
      <c r="H14" s="41">
        <v>0.7</v>
      </c>
      <c r="I14" s="42">
        <f t="shared" si="3"/>
        <v>0.6102292542121438</v>
      </c>
      <c r="J14" s="42">
        <f t="shared" si="4"/>
        <v>0.73582153412871931</v>
      </c>
      <c r="K14" s="43">
        <f t="shared" si="5"/>
        <v>6.5961221978332429E-2</v>
      </c>
      <c r="L14" s="43">
        <f t="shared" si="6"/>
        <v>5.9631057938243082E-2</v>
      </c>
      <c r="O14" s="7"/>
    </row>
    <row r="15" spans="1:15" x14ac:dyDescent="0.35">
      <c r="A15" s="46"/>
      <c r="B15" s="26" t="s">
        <v>50</v>
      </c>
      <c r="C15" s="12">
        <v>173</v>
      </c>
      <c r="D15" s="12">
        <v>139</v>
      </c>
      <c r="E15" s="15">
        <f t="shared" si="0"/>
        <v>0.80346820809248554</v>
      </c>
      <c r="F15" s="23" t="str">
        <f t="shared" si="1"/>
        <v>74-86%</v>
      </c>
      <c r="G15" s="41">
        <f t="shared" si="2"/>
        <v>0.7903847501576845</v>
      </c>
      <c r="H15" s="41">
        <v>0.7</v>
      </c>
      <c r="I15" s="42">
        <f t="shared" si="3"/>
        <v>0.73793889076723729</v>
      </c>
      <c r="J15" s="42">
        <f t="shared" si="4"/>
        <v>0.85581333212127453</v>
      </c>
      <c r="K15" s="43">
        <f t="shared" si="5"/>
        <v>6.5529317325248249E-2</v>
      </c>
      <c r="L15" s="43">
        <f t="shared" si="6"/>
        <v>5.2345124028788992E-2</v>
      </c>
      <c r="O15" s="7"/>
    </row>
    <row r="16" spans="1:15" x14ac:dyDescent="0.35">
      <c r="A16" s="46"/>
      <c r="B16" s="26" t="s">
        <v>51</v>
      </c>
      <c r="C16" s="12">
        <v>363</v>
      </c>
      <c r="D16" s="12">
        <v>241</v>
      </c>
      <c r="E16" s="15">
        <f t="shared" si="0"/>
        <v>0.66391184573002759</v>
      </c>
      <c r="F16" s="23" t="str">
        <f t="shared" si="1"/>
        <v>61-71%</v>
      </c>
      <c r="G16" s="41">
        <f t="shared" si="2"/>
        <v>0.7903847501576845</v>
      </c>
      <c r="H16" s="41">
        <v>0.7</v>
      </c>
      <c r="I16" s="42">
        <f t="shared" si="3"/>
        <v>0.61382682251857046</v>
      </c>
      <c r="J16" s="42">
        <f t="shared" si="4"/>
        <v>0.71056400683075449</v>
      </c>
      <c r="K16" s="43">
        <f t="shared" si="5"/>
        <v>5.0085023211457136E-2</v>
      </c>
      <c r="L16" s="43">
        <f t="shared" si="6"/>
        <v>4.6652161100726897E-2</v>
      </c>
      <c r="O16" s="7"/>
    </row>
    <row r="17" spans="1:15" x14ac:dyDescent="0.35">
      <c r="A17" s="46"/>
      <c r="B17" s="26" t="s">
        <v>52</v>
      </c>
      <c r="C17" s="12">
        <v>238</v>
      </c>
      <c r="D17" s="12">
        <v>159</v>
      </c>
      <c r="E17" s="15">
        <f t="shared" si="0"/>
        <v>0.66806722689075626</v>
      </c>
      <c r="F17" s="23" t="str">
        <f t="shared" si="1"/>
        <v>61-72%</v>
      </c>
      <c r="G17" s="41">
        <f t="shared" si="2"/>
        <v>0.7903847501576845</v>
      </c>
      <c r="H17" s="41">
        <v>0.7</v>
      </c>
      <c r="I17" s="42">
        <f t="shared" si="3"/>
        <v>0.60598812253985901</v>
      </c>
      <c r="J17" s="42">
        <f t="shared" si="4"/>
        <v>0.72480712471302544</v>
      </c>
      <c r="K17" s="43">
        <f t="shared" si="5"/>
        <v>6.2079104350897252E-2</v>
      </c>
      <c r="L17" s="43">
        <f t="shared" si="6"/>
        <v>5.6739897822269181E-2</v>
      </c>
      <c r="O17" s="7"/>
    </row>
    <row r="18" spans="1:15" x14ac:dyDescent="0.35">
      <c r="A18" s="46"/>
      <c r="B18" s="26" t="s">
        <v>53</v>
      </c>
      <c r="C18" s="12">
        <v>164</v>
      </c>
      <c r="D18" s="12">
        <v>126</v>
      </c>
      <c r="E18" s="15">
        <f t="shared" si="0"/>
        <v>0.76829268292682928</v>
      </c>
      <c r="F18" s="23" t="str">
        <f t="shared" si="1"/>
        <v>70-83%</v>
      </c>
      <c r="G18" s="41">
        <f t="shared" si="2"/>
        <v>0.7903847501576845</v>
      </c>
      <c r="H18" s="41">
        <v>0.7</v>
      </c>
      <c r="I18" s="42">
        <f t="shared" si="3"/>
        <v>0.69802662234650159</v>
      </c>
      <c r="J18" s="42">
        <f t="shared" si="4"/>
        <v>0.82627773491578982</v>
      </c>
      <c r="K18" s="43">
        <f t="shared" si="5"/>
        <v>7.0266060580327694E-2</v>
      </c>
      <c r="L18" s="43">
        <f t="shared" si="6"/>
        <v>5.7985051988960534E-2</v>
      </c>
      <c r="O18" s="7"/>
    </row>
    <row r="19" spans="1:15" x14ac:dyDescent="0.35">
      <c r="A19" s="46"/>
      <c r="B19" s="26" t="s">
        <v>54</v>
      </c>
      <c r="C19" s="12">
        <v>275</v>
      </c>
      <c r="D19" s="12">
        <v>147</v>
      </c>
      <c r="E19" s="15">
        <f t="shared" si="0"/>
        <v>0.53454545454545455</v>
      </c>
      <c r="F19" s="23" t="str">
        <f t="shared" si="1"/>
        <v>48-59%</v>
      </c>
      <c r="G19" s="41">
        <f t="shared" si="2"/>
        <v>0.7903847501576845</v>
      </c>
      <c r="H19" s="41">
        <v>0.7</v>
      </c>
      <c r="I19" s="42">
        <f t="shared" si="3"/>
        <v>0.47552129980878755</v>
      </c>
      <c r="J19" s="42">
        <f t="shared" si="4"/>
        <v>0.59261778232268714</v>
      </c>
      <c r="K19" s="43">
        <f t="shared" si="5"/>
        <v>5.9024154736667001E-2</v>
      </c>
      <c r="L19" s="43">
        <f t="shared" si="6"/>
        <v>5.8072327777232591E-2</v>
      </c>
      <c r="O19" s="7"/>
    </row>
    <row r="20" spans="1:15" x14ac:dyDescent="0.35">
      <c r="A20" s="46"/>
      <c r="B20" s="26" t="s">
        <v>55</v>
      </c>
      <c r="C20" s="12">
        <v>196</v>
      </c>
      <c r="D20" s="12">
        <v>131</v>
      </c>
      <c r="E20" s="15">
        <f t="shared" si="0"/>
        <v>0.66836734693877553</v>
      </c>
      <c r="F20" s="23" t="str">
        <f t="shared" si="1"/>
        <v>60-73%</v>
      </c>
      <c r="G20" s="41">
        <f t="shared" si="2"/>
        <v>0.7903847501576845</v>
      </c>
      <c r="H20" s="41">
        <v>0.7</v>
      </c>
      <c r="I20" s="42">
        <f t="shared" si="3"/>
        <v>0.59977665889918785</v>
      </c>
      <c r="J20" s="42">
        <f t="shared" si="4"/>
        <v>0.73048516738920177</v>
      </c>
      <c r="K20" s="43">
        <f t="shared" si="5"/>
        <v>6.8590688039587677E-2</v>
      </c>
      <c r="L20" s="43">
        <f t="shared" si="6"/>
        <v>6.2117820450426242E-2</v>
      </c>
      <c r="O20" s="7"/>
    </row>
    <row r="21" spans="1:15" x14ac:dyDescent="0.35">
      <c r="A21" s="46"/>
      <c r="B21" s="26" t="s">
        <v>56</v>
      </c>
      <c r="C21" s="12">
        <v>496</v>
      </c>
      <c r="D21" s="12">
        <v>327</v>
      </c>
      <c r="E21" s="15">
        <f t="shared" si="0"/>
        <v>0.65927419354838712</v>
      </c>
      <c r="F21" s="23" t="str">
        <f t="shared" si="1"/>
        <v>62-70%</v>
      </c>
      <c r="G21" s="41">
        <f t="shared" si="2"/>
        <v>0.7903847501576845</v>
      </c>
      <c r="H21" s="41">
        <v>0.7</v>
      </c>
      <c r="I21" s="42">
        <f t="shared" si="3"/>
        <v>0.61648251364481776</v>
      </c>
      <c r="J21" s="42">
        <f t="shared" si="4"/>
        <v>0.69961772603888484</v>
      </c>
      <c r="K21" s="43">
        <f t="shared" si="5"/>
        <v>4.2791679903569357E-2</v>
      </c>
      <c r="L21" s="43">
        <f t="shared" si="6"/>
        <v>4.0343532490497713E-2</v>
      </c>
      <c r="O21" s="7"/>
    </row>
    <row r="22" spans="1:15" x14ac:dyDescent="0.35">
      <c r="A22" s="46"/>
      <c r="B22" s="26" t="s">
        <v>57</v>
      </c>
      <c r="C22" s="12">
        <v>0</v>
      </c>
      <c r="D22" s="12">
        <v>0</v>
      </c>
      <c r="E22" s="45" t="s">
        <v>73</v>
      </c>
      <c r="F22" s="35" t="s">
        <v>73</v>
      </c>
      <c r="G22" s="41">
        <f t="shared" si="2"/>
        <v>0.7903847501576845</v>
      </c>
      <c r="H22" s="41">
        <v>0.7</v>
      </c>
      <c r="I22" s="42" t="e">
        <f t="shared" si="3"/>
        <v>#DIV/0!</v>
      </c>
      <c r="J22" s="42" t="e">
        <f t="shared" si="4"/>
        <v>#DIV/0!</v>
      </c>
      <c r="K22" s="43" t="e">
        <f t="shared" si="5"/>
        <v>#VALUE!</v>
      </c>
      <c r="L22" s="43" t="e">
        <f t="shared" si="6"/>
        <v>#DIV/0!</v>
      </c>
      <c r="O22" s="7"/>
    </row>
    <row r="23" spans="1:15" x14ac:dyDescent="0.35">
      <c r="A23" s="46"/>
      <c r="B23" s="26" t="s">
        <v>58</v>
      </c>
      <c r="C23" s="12">
        <v>206</v>
      </c>
      <c r="D23" s="12">
        <v>136</v>
      </c>
      <c r="E23" s="15">
        <f t="shared" si="0"/>
        <v>0.66019417475728159</v>
      </c>
      <c r="F23" s="23" t="str">
        <f t="shared" si="1"/>
        <v>59-72%</v>
      </c>
      <c r="G23" s="41">
        <f t="shared" si="2"/>
        <v>0.7903847501576845</v>
      </c>
      <c r="H23" s="41">
        <v>0.7</v>
      </c>
      <c r="I23" s="42">
        <f t="shared" si="3"/>
        <v>0.59311005585655796</v>
      </c>
      <c r="J23" s="42">
        <f t="shared" si="4"/>
        <v>0.72141313361877513</v>
      </c>
      <c r="K23" s="43">
        <f t="shared" si="5"/>
        <v>6.7084118900723633E-2</v>
      </c>
      <c r="L23" s="43">
        <f t="shared" si="6"/>
        <v>6.1218958861493533E-2</v>
      </c>
      <c r="O23" s="7"/>
    </row>
    <row r="24" spans="1:15" x14ac:dyDescent="0.35">
      <c r="A24" s="46"/>
      <c r="B24" s="26" t="s">
        <v>59</v>
      </c>
      <c r="C24" s="12">
        <v>336</v>
      </c>
      <c r="D24" s="12">
        <v>207</v>
      </c>
      <c r="E24" s="15">
        <f t="shared" si="0"/>
        <v>0.6160714285714286</v>
      </c>
      <c r="F24" s="23" t="str">
        <f t="shared" si="1"/>
        <v>56-67%</v>
      </c>
      <c r="G24" s="41">
        <f t="shared" si="2"/>
        <v>0.7903847501576845</v>
      </c>
      <c r="H24" s="41">
        <v>0.7</v>
      </c>
      <c r="I24" s="42">
        <f t="shared" si="3"/>
        <v>0.56303570312476825</v>
      </c>
      <c r="J24" s="42">
        <f t="shared" si="4"/>
        <v>0.66648309618670121</v>
      </c>
      <c r="K24" s="43">
        <f t="shared" si="5"/>
        <v>5.3035725446660353E-2</v>
      </c>
      <c r="L24" s="43">
        <f t="shared" si="6"/>
        <v>5.0411667615272604E-2</v>
      </c>
      <c r="O24" s="7"/>
    </row>
    <row r="25" spans="1:15" x14ac:dyDescent="0.35">
      <c r="A25" s="47"/>
      <c r="B25" s="27" t="s">
        <v>27</v>
      </c>
      <c r="C25" s="17">
        <v>2670</v>
      </c>
      <c r="D25" s="17">
        <v>1758</v>
      </c>
      <c r="E25" s="2">
        <f t="shared" si="0"/>
        <v>0.65842696629213482</v>
      </c>
      <c r="F25" s="24" t="str">
        <f t="shared" si="1"/>
        <v>64-68%</v>
      </c>
      <c r="G25" s="41">
        <f t="shared" si="2"/>
        <v>0.7903847501576845</v>
      </c>
      <c r="H25" s="41">
        <v>0.7</v>
      </c>
      <c r="I25" s="42">
        <f>(((2*C25*(D25/C25))+3.841443202-(1.95996*SQRT(3.841443202+(4*C25*(D25/C25)*(1-(D25/C25))))))/(2*(C25+3.841443202)))</f>
        <v>0.64022266561966779</v>
      </c>
      <c r="J25" s="42">
        <f t="shared" si="4"/>
        <v>0.67617605059848296</v>
      </c>
      <c r="K25" s="43">
        <f t="shared" si="5"/>
        <v>1.8204300672467033E-2</v>
      </c>
      <c r="L25" s="43">
        <f t="shared" si="6"/>
        <v>1.774908430634814E-2</v>
      </c>
      <c r="O25" s="7"/>
    </row>
    <row r="26" spans="1:15" x14ac:dyDescent="0.35">
      <c r="A26" s="16"/>
      <c r="B26" s="20" t="s">
        <v>29</v>
      </c>
      <c r="C26" s="19">
        <v>28538</v>
      </c>
      <c r="D26" s="19">
        <v>22556</v>
      </c>
      <c r="E26" s="44">
        <f t="shared" si="0"/>
        <v>0.7903847501576845</v>
      </c>
      <c r="F26" s="24" t="str">
        <f t="shared" si="1"/>
        <v>79-80%</v>
      </c>
      <c r="I26" s="42">
        <f t="shared" ref="I26:I47" si="7">(((2*C26*(D26/C26))+3.841443202-(1.95996*SQRT(3.841443202+(4*C26*(D26/C26)*(1-(D26/C26))))))/(2*(C26+3.841443202)))</f>
        <v>0.78562338657585296</v>
      </c>
      <c r="J26" s="42">
        <f t="shared" si="4"/>
        <v>0.79506794803835223</v>
      </c>
      <c r="K26" s="43">
        <f t="shared" si="5"/>
        <v>4.7613635818315458E-3</v>
      </c>
      <c r="L26" s="43">
        <f t="shared" si="6"/>
        <v>4.6831978806677332E-3</v>
      </c>
      <c r="O26" s="7"/>
    </row>
    <row r="27" spans="1:15" x14ac:dyDescent="0.35">
      <c r="I27" s="42"/>
      <c r="J27" s="42"/>
    </row>
    <row r="28" spans="1:15" x14ac:dyDescent="0.35">
      <c r="I28" s="42"/>
      <c r="J28" s="42"/>
    </row>
    <row r="29" spans="1:15" x14ac:dyDescent="0.35">
      <c r="I29" s="42"/>
      <c r="J29" s="42"/>
    </row>
    <row r="30" spans="1:15" ht="72.5" x14ac:dyDescent="0.35">
      <c r="A30" s="11" t="s">
        <v>1</v>
      </c>
      <c r="B30" s="10" t="s">
        <v>2</v>
      </c>
      <c r="C30" s="11" t="s">
        <v>81</v>
      </c>
      <c r="D30" s="11" t="s">
        <v>80</v>
      </c>
      <c r="E30" s="11" t="s">
        <v>79</v>
      </c>
      <c r="F30" s="11" t="s">
        <v>72</v>
      </c>
      <c r="I30" s="40" t="s">
        <v>37</v>
      </c>
      <c r="J30" s="40" t="s">
        <v>38</v>
      </c>
      <c r="K30" s="40" t="s">
        <v>39</v>
      </c>
      <c r="L30" s="40" t="s">
        <v>40</v>
      </c>
    </row>
    <row r="31" spans="1:15" x14ac:dyDescent="0.35">
      <c r="A31" s="49" t="s">
        <v>3</v>
      </c>
      <c r="B31" s="25" t="s">
        <v>41</v>
      </c>
      <c r="C31" s="12">
        <v>2549</v>
      </c>
      <c r="D31" s="12">
        <v>1936</v>
      </c>
      <c r="E31" s="15">
        <f>D31/C31</f>
        <v>0.7595135347194979</v>
      </c>
      <c r="F31" s="21" t="str">
        <f>ROUND(I31*100,0)&amp;-ROUND(J31*100,0)&amp;"%"</f>
        <v>74-78%</v>
      </c>
      <c r="G31" s="42">
        <f t="shared" ref="G31:G47" si="8">$E$48</f>
        <v>0.66412213740458015</v>
      </c>
      <c r="H31" s="42"/>
      <c r="I31" s="42">
        <f>(((2*C31*(D31/C31))+3.841443202-(1.95996*SQRT(3.841443202+(4*C31*(D31/C31)*(1-(D31/C31))))))/(2*(C31+3.841443202)))</f>
        <v>0.74253980800767994</v>
      </c>
      <c r="J31" s="42">
        <f t="shared" si="4"/>
        <v>0.77570624425813439</v>
      </c>
      <c r="K31" s="43">
        <f>E31-I31</f>
        <v>1.697372671181796E-2</v>
      </c>
      <c r="L31" s="43">
        <f>J31-E31</f>
        <v>1.6192709538636496E-2</v>
      </c>
    </row>
    <row r="32" spans="1:15" x14ac:dyDescent="0.35">
      <c r="A32" s="46"/>
      <c r="B32" s="26" t="s">
        <v>43</v>
      </c>
      <c r="C32" s="12">
        <v>1904</v>
      </c>
      <c r="D32" s="12">
        <v>1343</v>
      </c>
      <c r="E32" s="15">
        <f t="shared" ref="E32:E48" si="9">D32/C32</f>
        <v>0.7053571428571429</v>
      </c>
      <c r="F32" s="21" t="str">
        <f t="shared" ref="F32:F48" si="10">ROUND(I32*100,0)&amp;-ROUND(J32*100,0)&amp;"%"</f>
        <v>68-73%</v>
      </c>
      <c r="G32" s="42">
        <f t="shared" si="8"/>
        <v>0.66412213740458015</v>
      </c>
      <c r="H32" s="42"/>
      <c r="I32" s="42">
        <f t="shared" si="7"/>
        <v>0.68448310766683806</v>
      </c>
      <c r="J32" s="42">
        <f t="shared" si="4"/>
        <v>0.72540420387386351</v>
      </c>
      <c r="K32" s="43">
        <f t="shared" ref="K32:K48" si="11">E32-I32</f>
        <v>2.087403519030484E-2</v>
      </c>
      <c r="L32" s="43">
        <f t="shared" ref="L32:L48" si="12">J32-E32</f>
        <v>2.0047061016720602E-2</v>
      </c>
    </row>
    <row r="33" spans="1:12" x14ac:dyDescent="0.35">
      <c r="A33" s="47"/>
      <c r="B33" s="27" t="s">
        <v>7</v>
      </c>
      <c r="C33" s="17">
        <v>4453</v>
      </c>
      <c r="D33" s="17">
        <v>3279</v>
      </c>
      <c r="E33" s="2">
        <f t="shared" si="9"/>
        <v>0.73635751178980458</v>
      </c>
      <c r="F33" s="21" t="str">
        <f t="shared" si="10"/>
        <v>72-75%</v>
      </c>
      <c r="G33" s="42">
        <f t="shared" si="8"/>
        <v>0.66412213740458015</v>
      </c>
      <c r="H33" s="42"/>
      <c r="I33" s="42">
        <f t="shared" si="7"/>
        <v>0.72321661309938212</v>
      </c>
      <c r="J33" s="42">
        <f t="shared" si="4"/>
        <v>0.74909096768986649</v>
      </c>
      <c r="K33" s="43">
        <f t="shared" si="11"/>
        <v>1.3140898690422453E-2</v>
      </c>
      <c r="L33" s="43">
        <f t="shared" si="12"/>
        <v>1.2733455900061919E-2</v>
      </c>
    </row>
    <row r="34" spans="1:12" x14ac:dyDescent="0.35">
      <c r="A34" s="49" t="s">
        <v>8</v>
      </c>
      <c r="B34" s="26" t="s">
        <v>44</v>
      </c>
      <c r="C34" s="12">
        <v>380</v>
      </c>
      <c r="D34" s="12">
        <v>218</v>
      </c>
      <c r="E34" s="15">
        <f t="shared" si="9"/>
        <v>0.5736842105263158</v>
      </c>
      <c r="F34" s="21" t="str">
        <f t="shared" si="10"/>
        <v>52-62%</v>
      </c>
      <c r="G34" s="42">
        <f t="shared" si="8"/>
        <v>0.66412213740458015</v>
      </c>
      <c r="H34" s="42"/>
      <c r="I34" s="42">
        <f t="shared" si="7"/>
        <v>0.52346770058197833</v>
      </c>
      <c r="J34" s="42">
        <f t="shared" si="4"/>
        <v>0.62242587342308164</v>
      </c>
      <c r="K34" s="43">
        <f t="shared" si="11"/>
        <v>5.0216509944337462E-2</v>
      </c>
      <c r="L34" s="43">
        <f t="shared" si="12"/>
        <v>4.8741662896765847E-2</v>
      </c>
    </row>
    <row r="35" spans="1:12" x14ac:dyDescent="0.35">
      <c r="A35" s="46"/>
      <c r="B35" s="26" t="s">
        <v>45</v>
      </c>
      <c r="C35" s="12">
        <v>481</v>
      </c>
      <c r="D35" s="12">
        <v>204</v>
      </c>
      <c r="E35" s="15">
        <f t="shared" si="9"/>
        <v>0.42411642411642414</v>
      </c>
      <c r="F35" s="21" t="str">
        <f t="shared" si="10"/>
        <v>38-47%</v>
      </c>
      <c r="G35" s="42">
        <f t="shared" si="8"/>
        <v>0.66412213740458015</v>
      </c>
      <c r="H35" s="42"/>
      <c r="I35" s="42">
        <f t="shared" si="7"/>
        <v>0.38072321694210998</v>
      </c>
      <c r="J35" s="42">
        <f t="shared" si="4"/>
        <v>0.46871209634734012</v>
      </c>
      <c r="K35" s="43">
        <f t="shared" si="11"/>
        <v>4.3393207174314163E-2</v>
      </c>
      <c r="L35" s="43">
        <f t="shared" si="12"/>
        <v>4.4595672230915984E-2</v>
      </c>
    </row>
    <row r="36" spans="1:12" x14ac:dyDescent="0.35">
      <c r="A36" s="46"/>
      <c r="B36" s="26" t="s">
        <v>46</v>
      </c>
      <c r="C36" s="12">
        <v>222</v>
      </c>
      <c r="D36" s="12">
        <v>131</v>
      </c>
      <c r="E36" s="15">
        <f t="shared" si="9"/>
        <v>0.59009009009009006</v>
      </c>
      <c r="F36" s="21" t="str">
        <f t="shared" si="10"/>
        <v>52-65%</v>
      </c>
      <c r="G36" s="42">
        <f t="shared" si="8"/>
        <v>0.66412213740458015</v>
      </c>
      <c r="H36" s="42"/>
      <c r="I36" s="42">
        <f t="shared" si="7"/>
        <v>0.52439647902285669</v>
      </c>
      <c r="J36" s="42">
        <f t="shared" si="4"/>
        <v>0.65271893182856389</v>
      </c>
      <c r="K36" s="43">
        <f t="shared" si="11"/>
        <v>6.5693611067233371E-2</v>
      </c>
      <c r="L36" s="43">
        <f t="shared" si="12"/>
        <v>6.2628841738473828E-2</v>
      </c>
    </row>
    <row r="37" spans="1:12" x14ac:dyDescent="0.35">
      <c r="A37" s="46"/>
      <c r="B37" s="26" t="s">
        <v>47</v>
      </c>
      <c r="C37" s="12">
        <v>196</v>
      </c>
      <c r="D37" s="12">
        <v>98</v>
      </c>
      <c r="E37" s="15">
        <f t="shared" si="9"/>
        <v>0.5</v>
      </c>
      <c r="F37" s="21" t="str">
        <f t="shared" si="10"/>
        <v>43-57%</v>
      </c>
      <c r="G37" s="42">
        <f t="shared" si="8"/>
        <v>0.66412213740458015</v>
      </c>
      <c r="H37" s="42"/>
      <c r="I37" s="42">
        <f t="shared" si="7"/>
        <v>0.43067746531108947</v>
      </c>
      <c r="J37" s="42">
        <f t="shared" si="4"/>
        <v>0.56932253468891059</v>
      </c>
      <c r="K37" s="43">
        <f t="shared" si="11"/>
        <v>6.9322534688910531E-2</v>
      </c>
      <c r="L37" s="43">
        <f t="shared" si="12"/>
        <v>6.9322534688910586E-2</v>
      </c>
    </row>
    <row r="38" spans="1:12" x14ac:dyDescent="0.35">
      <c r="A38" s="47"/>
      <c r="B38" s="27" t="s">
        <v>13</v>
      </c>
      <c r="C38" s="17">
        <v>1279</v>
      </c>
      <c r="D38" s="17">
        <v>651</v>
      </c>
      <c r="E38" s="2">
        <f t="shared" si="9"/>
        <v>0.50899139953088346</v>
      </c>
      <c r="F38" s="21" t="str">
        <f t="shared" si="10"/>
        <v>48-54%</v>
      </c>
      <c r="G38" s="42">
        <f t="shared" si="8"/>
        <v>0.66412213740458015</v>
      </c>
      <c r="H38" s="42"/>
      <c r="I38" s="42">
        <f t="shared" si="7"/>
        <v>0.48160796447825266</v>
      </c>
      <c r="J38" s="42">
        <f t="shared" si="4"/>
        <v>0.53632098544917683</v>
      </c>
      <c r="K38" s="43">
        <f t="shared" si="11"/>
        <v>2.73834350526308E-2</v>
      </c>
      <c r="L38" s="43">
        <f t="shared" si="12"/>
        <v>2.7329585918293375E-2</v>
      </c>
    </row>
    <row r="39" spans="1:12" x14ac:dyDescent="0.35">
      <c r="A39" s="46" t="s">
        <v>14</v>
      </c>
      <c r="B39" s="26" t="s">
        <v>50</v>
      </c>
      <c r="C39" s="12">
        <v>9</v>
      </c>
      <c r="D39" s="12">
        <v>3</v>
      </c>
      <c r="E39" s="15">
        <f t="shared" si="9"/>
        <v>0.33333333333333331</v>
      </c>
      <c r="F39" s="21" t="str">
        <f t="shared" si="10"/>
        <v>12-65%</v>
      </c>
      <c r="G39" s="42">
        <f t="shared" si="8"/>
        <v>0.66412213740458015</v>
      </c>
      <c r="H39" s="42"/>
      <c r="I39" s="42">
        <f t="shared" si="7"/>
        <v>0.12058406397237285</v>
      </c>
      <c r="J39" s="42">
        <f t="shared" si="4"/>
        <v>0.64579733469060907</v>
      </c>
      <c r="K39" s="43">
        <f t="shared" si="11"/>
        <v>0.21274926936096045</v>
      </c>
      <c r="L39" s="43">
        <f t="shared" si="12"/>
        <v>0.31246400135727576</v>
      </c>
    </row>
    <row r="40" spans="1:12" x14ac:dyDescent="0.35">
      <c r="A40" s="46"/>
      <c r="B40" s="26" t="s">
        <v>51</v>
      </c>
      <c r="C40" s="12">
        <v>91</v>
      </c>
      <c r="D40" s="12">
        <v>43</v>
      </c>
      <c r="E40" s="15">
        <f t="shared" si="9"/>
        <v>0.47252747252747251</v>
      </c>
      <c r="F40" s="21" t="str">
        <f t="shared" si="10"/>
        <v>37-57%</v>
      </c>
      <c r="G40" s="42">
        <f t="shared" si="8"/>
        <v>0.66412213740458015</v>
      </c>
      <c r="H40" s="42"/>
      <c r="I40" s="42">
        <f t="shared" si="7"/>
        <v>0.37315822804667959</v>
      </c>
      <c r="J40" s="42">
        <f t="shared" si="4"/>
        <v>0.57412220304766126</v>
      </c>
      <c r="K40" s="43">
        <f t="shared" si="11"/>
        <v>9.9369244480792929E-2</v>
      </c>
      <c r="L40" s="43">
        <f t="shared" si="12"/>
        <v>0.10159473052018875</v>
      </c>
    </row>
    <row r="41" spans="1:12" x14ac:dyDescent="0.35">
      <c r="A41" s="46"/>
      <c r="B41" s="26" t="s">
        <v>52</v>
      </c>
      <c r="C41" s="12">
        <v>92</v>
      </c>
      <c r="D41" s="12">
        <v>39</v>
      </c>
      <c r="E41" s="15">
        <f t="shared" si="9"/>
        <v>0.42391304347826086</v>
      </c>
      <c r="F41" s="21" t="str">
        <f t="shared" si="10"/>
        <v>33-53%</v>
      </c>
      <c r="G41" s="42">
        <f t="shared" si="8"/>
        <v>0.66412213740458015</v>
      </c>
      <c r="H41" s="42"/>
      <c r="I41" s="42">
        <f t="shared" si="7"/>
        <v>0.32798003048516161</v>
      </c>
      <c r="J41" s="42">
        <f t="shared" si="4"/>
        <v>0.52594537451429224</v>
      </c>
      <c r="K41" s="43">
        <f t="shared" si="11"/>
        <v>9.5933012993099254E-2</v>
      </c>
      <c r="L41" s="43">
        <f t="shared" si="12"/>
        <v>0.10203233103603138</v>
      </c>
    </row>
    <row r="42" spans="1:12" x14ac:dyDescent="0.35">
      <c r="A42" s="46"/>
      <c r="B42" s="26" t="s">
        <v>53</v>
      </c>
      <c r="C42" s="12">
        <v>44</v>
      </c>
      <c r="D42" s="12">
        <v>23</v>
      </c>
      <c r="E42" s="15">
        <f t="shared" si="9"/>
        <v>0.52272727272727271</v>
      </c>
      <c r="F42" s="21" t="str">
        <f t="shared" si="10"/>
        <v>38-66%</v>
      </c>
      <c r="G42" s="42">
        <f t="shared" si="8"/>
        <v>0.66412213740458015</v>
      </c>
      <c r="H42" s="42"/>
      <c r="I42" s="42">
        <f t="shared" si="7"/>
        <v>0.37935492713050595</v>
      </c>
      <c r="J42" s="42">
        <f t="shared" si="4"/>
        <v>0.66244983180110573</v>
      </c>
      <c r="K42" s="43">
        <f t="shared" si="11"/>
        <v>0.14337234559676676</v>
      </c>
      <c r="L42" s="43">
        <f t="shared" si="12"/>
        <v>0.13972255907383302</v>
      </c>
    </row>
    <row r="43" spans="1:12" x14ac:dyDescent="0.35">
      <c r="A43" s="46"/>
      <c r="B43" s="26" t="s">
        <v>54</v>
      </c>
      <c r="C43" s="12">
        <v>107</v>
      </c>
      <c r="D43" s="12">
        <v>35</v>
      </c>
      <c r="E43" s="15">
        <f t="shared" si="9"/>
        <v>0.32710280373831774</v>
      </c>
      <c r="F43" s="21" t="str">
        <f t="shared" si="10"/>
        <v>25-42%</v>
      </c>
      <c r="G43" s="42">
        <f t="shared" si="8"/>
        <v>0.66412213740458015</v>
      </c>
      <c r="H43" s="42"/>
      <c r="I43" s="42">
        <f t="shared" si="7"/>
        <v>0.2455497258424312</v>
      </c>
      <c r="J43" s="42">
        <f t="shared" si="4"/>
        <v>0.4206401131641726</v>
      </c>
      <c r="K43" s="43">
        <f t="shared" si="11"/>
        <v>8.1553077895886533E-2</v>
      </c>
      <c r="L43" s="43">
        <f t="shared" si="12"/>
        <v>9.3537309425854864E-2</v>
      </c>
    </row>
    <row r="44" spans="1:12" x14ac:dyDescent="0.35">
      <c r="A44" s="46"/>
      <c r="B44" s="26" t="s">
        <v>56</v>
      </c>
      <c r="C44" s="12">
        <v>152</v>
      </c>
      <c r="D44" s="12">
        <v>74</v>
      </c>
      <c r="E44" s="15">
        <f t="shared" si="9"/>
        <v>0.48684210526315791</v>
      </c>
      <c r="F44" s="21" t="str">
        <f t="shared" si="10"/>
        <v>41-57%</v>
      </c>
      <c r="G44" s="42">
        <f t="shared" si="8"/>
        <v>0.66412213740458015</v>
      </c>
      <c r="H44" s="42"/>
      <c r="I44" s="42">
        <f t="shared" si="7"/>
        <v>0.40869186147981107</v>
      </c>
      <c r="J44" s="42">
        <f t="shared" si="4"/>
        <v>0.56564102508865299</v>
      </c>
      <c r="K44" s="43">
        <f t="shared" si="11"/>
        <v>7.815024378334684E-2</v>
      </c>
      <c r="L44" s="43">
        <f t="shared" si="12"/>
        <v>7.8798919825495084E-2</v>
      </c>
    </row>
    <row r="45" spans="1:12" x14ac:dyDescent="0.35">
      <c r="A45" s="46"/>
      <c r="B45" s="26" t="s">
        <v>58</v>
      </c>
      <c r="C45" s="12">
        <v>27</v>
      </c>
      <c r="D45" s="12">
        <v>10</v>
      </c>
      <c r="E45" s="15">
        <f t="shared" si="9"/>
        <v>0.37037037037037035</v>
      </c>
      <c r="F45" s="21" t="str">
        <f t="shared" si="10"/>
        <v>22-56%</v>
      </c>
      <c r="G45" s="42">
        <f t="shared" si="8"/>
        <v>0.66412213740458015</v>
      </c>
      <c r="H45" s="42"/>
      <c r="I45" s="42">
        <f t="shared" si="7"/>
        <v>0.21532537952841083</v>
      </c>
      <c r="J45" s="42">
        <f t="shared" si="4"/>
        <v>0.55770729101970196</v>
      </c>
      <c r="K45" s="43">
        <f t="shared" si="11"/>
        <v>0.15504499084195952</v>
      </c>
      <c r="L45" s="43">
        <f t="shared" si="12"/>
        <v>0.18733692064933161</v>
      </c>
    </row>
    <row r="46" spans="1:12" x14ac:dyDescent="0.35">
      <c r="A46" s="46"/>
      <c r="B46" s="26" t="s">
        <v>59</v>
      </c>
      <c r="C46" s="12">
        <v>34</v>
      </c>
      <c r="D46" s="12">
        <v>19</v>
      </c>
      <c r="E46" s="15">
        <f t="shared" si="9"/>
        <v>0.55882352941176472</v>
      </c>
      <c r="F46" s="21" t="str">
        <f t="shared" si="10"/>
        <v>39-71%</v>
      </c>
      <c r="G46" s="42">
        <f t="shared" si="8"/>
        <v>0.66412213740458015</v>
      </c>
      <c r="H46" s="42"/>
      <c r="I46" s="42">
        <f t="shared" si="7"/>
        <v>0.39453930396171893</v>
      </c>
      <c r="J46" s="42">
        <f t="shared" si="4"/>
        <v>0.71116490976627622</v>
      </c>
      <c r="K46" s="43">
        <f t="shared" si="11"/>
        <v>0.16428422545004578</v>
      </c>
      <c r="L46" s="43">
        <f t="shared" si="12"/>
        <v>0.1523413803545115</v>
      </c>
    </row>
    <row r="47" spans="1:12" x14ac:dyDescent="0.35">
      <c r="A47" s="47"/>
      <c r="B47" s="27" t="s">
        <v>27</v>
      </c>
      <c r="C47" s="17">
        <v>556</v>
      </c>
      <c r="D47" s="17">
        <v>246</v>
      </c>
      <c r="E47" s="2">
        <f t="shared" si="9"/>
        <v>0.44244604316546765</v>
      </c>
      <c r="F47" s="22" t="str">
        <f t="shared" si="10"/>
        <v>40-48%</v>
      </c>
      <c r="G47" s="42">
        <f t="shared" si="8"/>
        <v>0.66412213740458015</v>
      </c>
      <c r="H47" s="42"/>
      <c r="I47" s="42">
        <f t="shared" si="7"/>
        <v>0.40169678946322401</v>
      </c>
      <c r="J47" s="42">
        <f t="shared" si="4"/>
        <v>0.48398512855636094</v>
      </c>
      <c r="K47" s="43">
        <f t="shared" si="11"/>
        <v>4.0749253702243637E-2</v>
      </c>
      <c r="L47" s="43">
        <f t="shared" si="12"/>
        <v>4.1539085390893293E-2</v>
      </c>
    </row>
    <row r="48" spans="1:12" x14ac:dyDescent="0.35">
      <c r="A48" s="16"/>
      <c r="B48" s="20" t="s">
        <v>29</v>
      </c>
      <c r="C48" s="17">
        <v>6288</v>
      </c>
      <c r="D48" s="17">
        <v>4176</v>
      </c>
      <c r="E48" s="44">
        <f t="shared" si="9"/>
        <v>0.66412213740458015</v>
      </c>
      <c r="F48" s="22" t="str">
        <f t="shared" si="10"/>
        <v>66-69%</v>
      </c>
      <c r="I48" s="43">
        <v>0.66200000000000003</v>
      </c>
      <c r="J48" s="43">
        <v>0.68500000000000005</v>
      </c>
      <c r="K48" s="43">
        <f t="shared" si="11"/>
        <v>2.1221374045801156E-3</v>
      </c>
      <c r="L48" s="43">
        <f t="shared" si="12"/>
        <v>2.0877862595419905E-2</v>
      </c>
    </row>
  </sheetData>
  <mergeCells count="7">
    <mergeCell ref="A39:A47"/>
    <mergeCell ref="A1:G1"/>
    <mergeCell ref="A4:A7"/>
    <mergeCell ref="A8:A12"/>
    <mergeCell ref="A13:A25"/>
    <mergeCell ref="A31:A33"/>
    <mergeCell ref="A34:A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workbookViewId="0">
      <selection activeCell="D43" sqref="D43"/>
    </sheetView>
  </sheetViews>
  <sheetFormatPr defaultColWidth="9.1796875" defaultRowHeight="14.5" x14ac:dyDescent="0.35"/>
  <cols>
    <col min="1" max="2" width="9.1796875" style="3"/>
    <col min="3" max="3" width="16.1796875" style="3" customWidth="1"/>
    <col min="4" max="4" width="17.7265625" style="3" customWidth="1"/>
    <col min="5" max="5" width="19" style="3" customWidth="1"/>
    <col min="6" max="6" width="16" style="3" customWidth="1"/>
    <col min="7" max="10" width="9.1796875" style="38"/>
    <col min="11" max="11" width="11.54296875" style="38" customWidth="1"/>
    <col min="12" max="12" width="12.1796875" style="38" customWidth="1"/>
    <col min="13" max="14" width="9.1796875" style="36"/>
    <col min="15" max="16384" width="9.1796875" style="3"/>
  </cols>
  <sheetData>
    <row r="1" spans="1:15" x14ac:dyDescent="0.35">
      <c r="A1" s="48" t="s">
        <v>0</v>
      </c>
      <c r="B1" s="48"/>
      <c r="C1" s="48"/>
      <c r="D1" s="48"/>
      <c r="E1" s="48"/>
      <c r="F1" s="48"/>
      <c r="G1" s="48"/>
      <c r="H1" s="37"/>
    </row>
    <row r="3" spans="1:15" ht="72.5" x14ac:dyDescent="0.35">
      <c r="A3" s="11" t="s">
        <v>1</v>
      </c>
      <c r="B3" s="10" t="s">
        <v>2</v>
      </c>
      <c r="C3" s="11" t="s">
        <v>75</v>
      </c>
      <c r="D3" s="11" t="s">
        <v>74</v>
      </c>
      <c r="E3" s="11" t="s">
        <v>78</v>
      </c>
      <c r="F3" s="11" t="s">
        <v>36</v>
      </c>
      <c r="G3" s="39"/>
      <c r="H3" s="39"/>
      <c r="I3" s="40" t="s">
        <v>37</v>
      </c>
      <c r="J3" s="40" t="s">
        <v>38</v>
      </c>
      <c r="K3" s="40" t="s">
        <v>39</v>
      </c>
      <c r="L3" s="40" t="s">
        <v>40</v>
      </c>
      <c r="O3" s="7"/>
    </row>
    <row r="4" spans="1:15" x14ac:dyDescent="0.35">
      <c r="A4" s="49" t="s">
        <v>3</v>
      </c>
      <c r="B4" s="25" t="s">
        <v>41</v>
      </c>
      <c r="C4" s="12">
        <v>8545</v>
      </c>
      <c r="D4" s="12">
        <v>6709</v>
      </c>
      <c r="E4" s="15">
        <f>D4/C4</f>
        <v>0.78513750731421883</v>
      </c>
      <c r="F4" s="23" t="str">
        <f>ROUND(I4*100,0)&amp;-ROUND(J4*100,0)&amp;"%"</f>
        <v>78-79%</v>
      </c>
      <c r="G4" s="41">
        <f>$E$26</f>
        <v>0.78804948483011872</v>
      </c>
      <c r="H4" s="41">
        <v>0.7</v>
      </c>
      <c r="I4" s="42">
        <f>(((2*C4*(D4/C4))+3.841443202-(1.95996*SQRT(3.841443202+(4*C4*(D4/C4)*(1-(D4/C4))))))/(2*(C4+3.841443202)))</f>
        <v>0.77630187439639409</v>
      </c>
      <c r="J4" s="42">
        <f>(((2*C4*(D4/C4))+3.841443202+(1.95996*SQRT(3.841443202+(4*C4*(D4/C4)*(1-(D4/C4))))))/(2*(C4+3.841443202)))</f>
        <v>0.79371688573337618</v>
      </c>
      <c r="K4" s="43">
        <f>E4-I4</f>
        <v>8.8356329178247428E-3</v>
      </c>
      <c r="L4" s="43">
        <f>J4-E4</f>
        <v>8.5793784191573463E-3</v>
      </c>
      <c r="O4" s="7"/>
    </row>
    <row r="5" spans="1:15" x14ac:dyDescent="0.35">
      <c r="A5" s="46"/>
      <c r="B5" s="26" t="s">
        <v>42</v>
      </c>
      <c r="C5" s="12">
        <v>13</v>
      </c>
      <c r="D5" s="12">
        <v>13</v>
      </c>
      <c r="E5" s="15">
        <f t="shared" ref="E5:E26" si="0">D5/C5</f>
        <v>1</v>
      </c>
      <c r="F5" s="23" t="str">
        <f t="shared" ref="F5:F26" si="1">ROUND(I5*100,0)&amp;-ROUND(J5*100,0)&amp;"%"</f>
        <v>77-100%</v>
      </c>
      <c r="G5" s="41">
        <f t="shared" ref="G5:G25" si="2">$E$26</f>
        <v>0.78804948483011872</v>
      </c>
      <c r="H5" s="41">
        <v>0.7</v>
      </c>
      <c r="I5" s="42">
        <f t="shared" ref="I5:I24" si="3">(((2*C5*(D5/C5))+3.841443202-(1.95996*SQRT(3.841443202+(4*C5*(D5/C5)*(1-(D5/C5))))))/(2*(C5+3.841443202)))</f>
        <v>0.77190534351332718</v>
      </c>
      <c r="J5" s="42">
        <f t="shared" ref="J5:J47" si="4">(((2*C5*(D5/C5))+3.841443202+(1.95996*SQRT(3.841443202+(4*C5*(D5/C5)*(1-(D5/C5))))))/(2*(C5+3.841443202)))</f>
        <v>0.99999999999406219</v>
      </c>
      <c r="K5" s="43">
        <f t="shared" ref="K5:K26" si="5">E5-I5</f>
        <v>0.22809465648667282</v>
      </c>
      <c r="L5" s="43">
        <f t="shared" ref="L5:L26" si="6">J5-E5</f>
        <v>-5.9378058026027247E-12</v>
      </c>
      <c r="O5" s="7"/>
    </row>
    <row r="6" spans="1:15" x14ac:dyDescent="0.35">
      <c r="A6" s="46"/>
      <c r="B6" s="26" t="s">
        <v>43</v>
      </c>
      <c r="C6" s="12">
        <v>7225</v>
      </c>
      <c r="D6" s="12">
        <v>6009</v>
      </c>
      <c r="E6" s="15">
        <f t="shared" si="0"/>
        <v>0.83169550173010376</v>
      </c>
      <c r="F6" s="23" t="str">
        <f t="shared" si="1"/>
        <v>82-84%</v>
      </c>
      <c r="G6" s="41">
        <f t="shared" si="2"/>
        <v>0.78804948483011872</v>
      </c>
      <c r="H6" s="41">
        <v>0.7</v>
      </c>
      <c r="I6" s="42">
        <f t="shared" si="3"/>
        <v>0.82289275791893779</v>
      </c>
      <c r="J6" s="42">
        <f t="shared" si="4"/>
        <v>0.84014571617947187</v>
      </c>
      <c r="K6" s="43">
        <f t="shared" si="5"/>
        <v>8.8027438111659695E-3</v>
      </c>
      <c r="L6" s="43">
        <f t="shared" si="6"/>
        <v>8.4502144493681097E-3</v>
      </c>
      <c r="O6" s="7"/>
    </row>
    <row r="7" spans="1:15" x14ac:dyDescent="0.35">
      <c r="A7" s="47"/>
      <c r="B7" s="27" t="s">
        <v>7</v>
      </c>
      <c r="C7" s="19">
        <f>SUM(C4:C6)</f>
        <v>15783</v>
      </c>
      <c r="D7" s="19">
        <f>SUM(D4:D6)</f>
        <v>12731</v>
      </c>
      <c r="E7" s="2">
        <f t="shared" si="0"/>
        <v>0.80662738389406319</v>
      </c>
      <c r="F7" s="24" t="str">
        <f t="shared" si="1"/>
        <v>80-81%</v>
      </c>
      <c r="G7" s="41">
        <f t="shared" si="2"/>
        <v>0.78804948483011872</v>
      </c>
      <c r="H7" s="41">
        <v>0.7</v>
      </c>
      <c r="I7" s="42">
        <f t="shared" si="3"/>
        <v>0.80039157033656561</v>
      </c>
      <c r="J7" s="42">
        <f t="shared" si="4"/>
        <v>0.81271397296183068</v>
      </c>
      <c r="K7" s="43">
        <f t="shared" si="5"/>
        <v>6.2358135574975826E-3</v>
      </c>
      <c r="L7" s="43">
        <f t="shared" si="6"/>
        <v>6.0865890677674894E-3</v>
      </c>
      <c r="O7" s="7"/>
    </row>
    <row r="8" spans="1:15" x14ac:dyDescent="0.35">
      <c r="A8" s="49" t="s">
        <v>8</v>
      </c>
      <c r="B8" s="26" t="s">
        <v>44</v>
      </c>
      <c r="C8" s="12">
        <v>4730</v>
      </c>
      <c r="D8" s="12">
        <v>3978</v>
      </c>
      <c r="E8" s="15">
        <f t="shared" si="0"/>
        <v>0.84101479915433408</v>
      </c>
      <c r="F8" s="23" t="str">
        <f t="shared" si="1"/>
        <v>83-85%</v>
      </c>
      <c r="G8" s="41">
        <f t="shared" si="2"/>
        <v>0.78804948483011872</v>
      </c>
      <c r="H8" s="41">
        <v>0.7</v>
      </c>
      <c r="I8" s="42">
        <f t="shared" si="3"/>
        <v>0.83031792648340141</v>
      </c>
      <c r="J8" s="42">
        <f t="shared" si="4"/>
        <v>0.85115821476604303</v>
      </c>
      <c r="K8" s="43">
        <f t="shared" si="5"/>
        <v>1.0696872670932667E-2</v>
      </c>
      <c r="L8" s="43">
        <f t="shared" si="6"/>
        <v>1.014341561170895E-2</v>
      </c>
      <c r="O8" s="7"/>
    </row>
    <row r="9" spans="1:15" x14ac:dyDescent="0.35">
      <c r="A9" s="46"/>
      <c r="B9" s="26" t="s">
        <v>45</v>
      </c>
      <c r="C9" s="12">
        <v>1545</v>
      </c>
      <c r="D9" s="12">
        <v>1060</v>
      </c>
      <c r="E9" s="15">
        <f t="shared" si="0"/>
        <v>0.68608414239482196</v>
      </c>
      <c r="F9" s="23" t="str">
        <f t="shared" si="1"/>
        <v>66-71%</v>
      </c>
      <c r="G9" s="41">
        <f t="shared" si="2"/>
        <v>0.78804948483011872</v>
      </c>
      <c r="H9" s="41">
        <v>0.7</v>
      </c>
      <c r="I9" s="42">
        <f t="shared" si="3"/>
        <v>0.66250592730179647</v>
      </c>
      <c r="J9" s="42">
        <f t="shared" si="4"/>
        <v>0.70873930410889774</v>
      </c>
      <c r="K9" s="43">
        <f t="shared" si="5"/>
        <v>2.357821509302549E-2</v>
      </c>
      <c r="L9" s="43">
        <f t="shared" si="6"/>
        <v>2.2655161714075778E-2</v>
      </c>
      <c r="O9" s="7"/>
    </row>
    <row r="10" spans="1:15" x14ac:dyDescent="0.35">
      <c r="A10" s="46"/>
      <c r="B10" s="26" t="s">
        <v>46</v>
      </c>
      <c r="C10" s="12">
        <v>2311</v>
      </c>
      <c r="D10" s="12">
        <v>1859</v>
      </c>
      <c r="E10" s="15">
        <f t="shared" si="0"/>
        <v>0.80441367373431416</v>
      </c>
      <c r="F10" s="23" t="str">
        <f t="shared" si="1"/>
        <v>79-82%</v>
      </c>
      <c r="G10" s="41">
        <f t="shared" si="2"/>
        <v>0.78804948483011872</v>
      </c>
      <c r="H10" s="41">
        <v>0.7</v>
      </c>
      <c r="I10" s="42">
        <f t="shared" si="3"/>
        <v>0.78774231350784907</v>
      </c>
      <c r="J10" s="42">
        <f t="shared" si="4"/>
        <v>0.82007469449152814</v>
      </c>
      <c r="K10" s="43">
        <f t="shared" si="5"/>
        <v>1.6671360226465093E-2</v>
      </c>
      <c r="L10" s="43">
        <f t="shared" si="6"/>
        <v>1.5661020757213984E-2</v>
      </c>
      <c r="O10" s="7"/>
    </row>
    <row r="11" spans="1:15" x14ac:dyDescent="0.35">
      <c r="A11" s="46"/>
      <c r="B11" s="26" t="s">
        <v>47</v>
      </c>
      <c r="C11" s="12">
        <v>881</v>
      </c>
      <c r="D11" s="12">
        <v>665</v>
      </c>
      <c r="E11" s="15">
        <f t="shared" si="0"/>
        <v>0.75482406356413168</v>
      </c>
      <c r="F11" s="23" t="str">
        <f t="shared" si="1"/>
        <v>73-78%</v>
      </c>
      <c r="G11" s="41">
        <f t="shared" si="2"/>
        <v>0.78804948483011872</v>
      </c>
      <c r="H11" s="41">
        <v>0.7</v>
      </c>
      <c r="I11" s="42">
        <f t="shared" si="3"/>
        <v>0.72535120420567856</v>
      </c>
      <c r="J11" s="42">
        <f t="shared" si="4"/>
        <v>0.78208434082845912</v>
      </c>
      <c r="K11" s="43">
        <f t="shared" si="5"/>
        <v>2.9472859358453118E-2</v>
      </c>
      <c r="L11" s="43">
        <f t="shared" si="6"/>
        <v>2.7260277264327448E-2</v>
      </c>
      <c r="O11" s="7"/>
    </row>
    <row r="12" spans="1:15" x14ac:dyDescent="0.35">
      <c r="A12" s="47"/>
      <c r="B12" s="27" t="s">
        <v>13</v>
      </c>
      <c r="C12" s="17">
        <f>SUM(C8:C11)</f>
        <v>9467</v>
      </c>
      <c r="D12" s="17">
        <f>SUM(D8:D11)</f>
        <v>7562</v>
      </c>
      <c r="E12" s="2">
        <f t="shared" si="0"/>
        <v>0.79877469103200593</v>
      </c>
      <c r="F12" s="24" t="str">
        <f t="shared" si="1"/>
        <v>79-81%</v>
      </c>
      <c r="G12" s="41">
        <f t="shared" si="2"/>
        <v>0.78804948483011872</v>
      </c>
      <c r="H12" s="41">
        <v>0.7</v>
      </c>
      <c r="I12" s="42">
        <f t="shared" si="3"/>
        <v>0.79057826868848435</v>
      </c>
      <c r="J12" s="42">
        <f t="shared" si="4"/>
        <v>0.80672874293512309</v>
      </c>
      <c r="K12" s="43">
        <f t="shared" si="5"/>
        <v>8.1964223435215811E-3</v>
      </c>
      <c r="L12" s="43">
        <f t="shared" si="6"/>
        <v>7.9540519031171542E-3</v>
      </c>
      <c r="O12" s="7"/>
    </row>
    <row r="13" spans="1:15" x14ac:dyDescent="0.35">
      <c r="A13" s="49" t="s">
        <v>14</v>
      </c>
      <c r="B13" s="26" t="s">
        <v>48</v>
      </c>
      <c r="C13" s="12">
        <v>17</v>
      </c>
      <c r="D13" s="12">
        <v>9</v>
      </c>
      <c r="E13" s="15">
        <f t="shared" si="0"/>
        <v>0.52941176470588236</v>
      </c>
      <c r="F13" s="23" t="str">
        <f t="shared" si="1"/>
        <v>31-74%</v>
      </c>
      <c r="G13" s="41">
        <f t="shared" si="2"/>
        <v>0.78804948483011872</v>
      </c>
      <c r="H13" s="41">
        <v>0.7</v>
      </c>
      <c r="I13" s="42">
        <f t="shared" si="3"/>
        <v>0.30963272426874444</v>
      </c>
      <c r="J13" s="42">
        <f t="shared" si="4"/>
        <v>0.73834859786464979</v>
      </c>
      <c r="K13" s="43">
        <f t="shared" si="5"/>
        <v>0.21977904043713792</v>
      </c>
      <c r="L13" s="43">
        <f t="shared" si="6"/>
        <v>0.20893683315876743</v>
      </c>
      <c r="O13" s="7"/>
    </row>
    <row r="14" spans="1:15" x14ac:dyDescent="0.35">
      <c r="A14" s="46"/>
      <c r="B14" s="26" t="s">
        <v>49</v>
      </c>
      <c r="C14" s="12">
        <v>223</v>
      </c>
      <c r="D14" s="12">
        <v>148</v>
      </c>
      <c r="E14" s="15">
        <f t="shared" si="0"/>
        <v>0.66367713004484308</v>
      </c>
      <c r="F14" s="23" t="str">
        <f t="shared" si="1"/>
        <v>60-72%</v>
      </c>
      <c r="G14" s="41">
        <f t="shared" si="2"/>
        <v>0.78804948483011872</v>
      </c>
      <c r="H14" s="41">
        <v>0.7</v>
      </c>
      <c r="I14" s="42">
        <f t="shared" si="3"/>
        <v>0.59936165060800206</v>
      </c>
      <c r="J14" s="42">
        <f t="shared" si="4"/>
        <v>0.72244903340794397</v>
      </c>
      <c r="K14" s="43">
        <f t="shared" si="5"/>
        <v>6.4315479436841017E-2</v>
      </c>
      <c r="L14" s="43">
        <f t="shared" si="6"/>
        <v>5.8771903363100897E-2</v>
      </c>
      <c r="O14" s="7"/>
    </row>
    <row r="15" spans="1:15" x14ac:dyDescent="0.35">
      <c r="A15" s="46"/>
      <c r="B15" s="26" t="s">
        <v>50</v>
      </c>
      <c r="C15" s="12">
        <v>172</v>
      </c>
      <c r="D15" s="12">
        <v>135</v>
      </c>
      <c r="E15" s="15">
        <f t="shared" si="0"/>
        <v>0.78488372093023251</v>
      </c>
      <c r="F15" s="23" t="str">
        <f t="shared" si="1"/>
        <v>72-84%</v>
      </c>
      <c r="G15" s="41">
        <f t="shared" si="2"/>
        <v>0.78804948483011872</v>
      </c>
      <c r="H15" s="41">
        <v>0.7</v>
      </c>
      <c r="I15" s="42">
        <f t="shared" si="3"/>
        <v>0.7176089258907391</v>
      </c>
      <c r="J15" s="42">
        <f t="shared" si="4"/>
        <v>0.83971134068271769</v>
      </c>
      <c r="K15" s="43">
        <f t="shared" si="5"/>
        <v>6.7274795039493407E-2</v>
      </c>
      <c r="L15" s="43">
        <f t="shared" si="6"/>
        <v>5.4827619752485179E-2</v>
      </c>
      <c r="O15" s="7"/>
    </row>
    <row r="16" spans="1:15" x14ac:dyDescent="0.35">
      <c r="A16" s="46"/>
      <c r="B16" s="26" t="s">
        <v>51</v>
      </c>
      <c r="C16" s="12">
        <v>359</v>
      </c>
      <c r="D16" s="12">
        <v>245</v>
      </c>
      <c r="E16" s="15">
        <f t="shared" si="0"/>
        <v>0.68245125348189417</v>
      </c>
      <c r="F16" s="23" t="str">
        <f t="shared" si="1"/>
        <v>63-73%</v>
      </c>
      <c r="G16" s="41">
        <f t="shared" si="2"/>
        <v>0.78804948483011872</v>
      </c>
      <c r="H16" s="41">
        <v>0.7</v>
      </c>
      <c r="I16" s="42">
        <f t="shared" si="3"/>
        <v>0.63258132085800511</v>
      </c>
      <c r="J16" s="42">
        <f t="shared" si="4"/>
        <v>0.72845792218973593</v>
      </c>
      <c r="K16" s="43">
        <f t="shared" si="5"/>
        <v>4.9869932623889057E-2</v>
      </c>
      <c r="L16" s="43">
        <f t="shared" si="6"/>
        <v>4.6006668707841758E-2</v>
      </c>
      <c r="O16" s="7"/>
    </row>
    <row r="17" spans="1:15" x14ac:dyDescent="0.35">
      <c r="A17" s="46"/>
      <c r="B17" s="26" t="s">
        <v>52</v>
      </c>
      <c r="C17" s="12">
        <v>217</v>
      </c>
      <c r="D17" s="12">
        <v>131</v>
      </c>
      <c r="E17" s="15">
        <f t="shared" si="0"/>
        <v>0.60368663594470051</v>
      </c>
      <c r="F17" s="23" t="str">
        <f t="shared" si="1"/>
        <v>54-67%</v>
      </c>
      <c r="G17" s="41">
        <f t="shared" si="2"/>
        <v>0.78804948483011872</v>
      </c>
      <c r="H17" s="41">
        <v>0.7</v>
      </c>
      <c r="I17" s="42">
        <f t="shared" si="3"/>
        <v>0.53734709829943017</v>
      </c>
      <c r="J17" s="42">
        <f t="shared" si="4"/>
        <v>0.66641900351344041</v>
      </c>
      <c r="K17" s="43">
        <f t="shared" si="5"/>
        <v>6.6339537645270341E-2</v>
      </c>
      <c r="L17" s="43">
        <f t="shared" si="6"/>
        <v>6.27323675687399E-2</v>
      </c>
      <c r="O17" s="7"/>
    </row>
    <row r="18" spans="1:15" x14ac:dyDescent="0.35">
      <c r="A18" s="46"/>
      <c r="B18" s="26" t="s">
        <v>53</v>
      </c>
      <c r="C18" s="12">
        <v>173</v>
      </c>
      <c r="D18" s="12">
        <v>136</v>
      </c>
      <c r="E18" s="15">
        <f t="shared" si="0"/>
        <v>0.78612716763005785</v>
      </c>
      <c r="F18" s="23" t="str">
        <f t="shared" si="1"/>
        <v>72-84%</v>
      </c>
      <c r="G18" s="41">
        <f t="shared" si="2"/>
        <v>0.78804948483011872</v>
      </c>
      <c r="H18" s="41">
        <v>0.7</v>
      </c>
      <c r="I18" s="42">
        <f t="shared" si="3"/>
        <v>0.71915925676642123</v>
      </c>
      <c r="J18" s="42">
        <f t="shared" si="4"/>
        <v>0.8406642676713183</v>
      </c>
      <c r="K18" s="43">
        <f t="shared" si="5"/>
        <v>6.6967910863636626E-2</v>
      </c>
      <c r="L18" s="43">
        <f t="shared" si="6"/>
        <v>5.4537100041260445E-2</v>
      </c>
      <c r="O18" s="7"/>
    </row>
    <row r="19" spans="1:15" x14ac:dyDescent="0.35">
      <c r="A19" s="46"/>
      <c r="B19" s="26" t="s">
        <v>54</v>
      </c>
      <c r="C19" s="12">
        <v>290</v>
      </c>
      <c r="D19" s="12">
        <v>173</v>
      </c>
      <c r="E19" s="15">
        <f t="shared" si="0"/>
        <v>0.59655172413793101</v>
      </c>
      <c r="F19" s="23" t="str">
        <f t="shared" si="1"/>
        <v>54-65%</v>
      </c>
      <c r="G19" s="41">
        <f t="shared" si="2"/>
        <v>0.78804948483011872</v>
      </c>
      <c r="H19" s="41">
        <v>0.7</v>
      </c>
      <c r="I19" s="42">
        <f t="shared" si="3"/>
        <v>0.53918228559146597</v>
      </c>
      <c r="J19" s="42">
        <f t="shared" si="4"/>
        <v>0.65139668580809607</v>
      </c>
      <c r="K19" s="43">
        <f t="shared" si="5"/>
        <v>5.7369438546465035E-2</v>
      </c>
      <c r="L19" s="43">
        <f t="shared" si="6"/>
        <v>5.484496167016506E-2</v>
      </c>
      <c r="O19" s="7"/>
    </row>
    <row r="20" spans="1:15" x14ac:dyDescent="0.35">
      <c r="A20" s="46"/>
      <c r="B20" s="26" t="s">
        <v>55</v>
      </c>
      <c r="C20" s="12">
        <v>178</v>
      </c>
      <c r="D20" s="12">
        <v>114</v>
      </c>
      <c r="E20" s="15">
        <f t="shared" si="0"/>
        <v>0.6404494382022472</v>
      </c>
      <c r="F20" s="23" t="str">
        <f t="shared" si="1"/>
        <v>57-71%</v>
      </c>
      <c r="G20" s="41">
        <f t="shared" si="2"/>
        <v>0.78804948483011872</v>
      </c>
      <c r="H20" s="41">
        <v>0.7</v>
      </c>
      <c r="I20" s="42">
        <f t="shared" si="3"/>
        <v>0.567672707721533</v>
      </c>
      <c r="J20" s="42">
        <f t="shared" si="4"/>
        <v>0.70729211393607516</v>
      </c>
      <c r="K20" s="43">
        <f t="shared" si="5"/>
        <v>7.2776730480714202E-2</v>
      </c>
      <c r="L20" s="43">
        <f t="shared" si="6"/>
        <v>6.6842675733827961E-2</v>
      </c>
      <c r="O20" s="7"/>
    </row>
    <row r="21" spans="1:15" x14ac:dyDescent="0.35">
      <c r="A21" s="46"/>
      <c r="B21" s="26" t="s">
        <v>56</v>
      </c>
      <c r="C21" s="12">
        <v>545</v>
      </c>
      <c r="D21" s="12">
        <v>338</v>
      </c>
      <c r="E21" s="15">
        <f t="shared" si="0"/>
        <v>0.62018348623853214</v>
      </c>
      <c r="F21" s="23" t="str">
        <f t="shared" si="1"/>
        <v>58-66%</v>
      </c>
      <c r="G21" s="41">
        <f t="shared" si="2"/>
        <v>0.78804948483011872</v>
      </c>
      <c r="H21" s="41">
        <v>0.7</v>
      </c>
      <c r="I21" s="42">
        <f t="shared" si="3"/>
        <v>0.57872940398539874</v>
      </c>
      <c r="J21" s="42">
        <f t="shared" si="4"/>
        <v>0.65995519540587888</v>
      </c>
      <c r="K21" s="43">
        <f t="shared" si="5"/>
        <v>4.1454082253133406E-2</v>
      </c>
      <c r="L21" s="43">
        <f t="shared" si="6"/>
        <v>3.9771709167346736E-2</v>
      </c>
      <c r="O21" s="7"/>
    </row>
    <row r="22" spans="1:15" x14ac:dyDescent="0.35">
      <c r="A22" s="46"/>
      <c r="B22" s="26" t="s">
        <v>57</v>
      </c>
      <c r="C22" s="12">
        <v>0</v>
      </c>
      <c r="D22" s="12">
        <v>0</v>
      </c>
      <c r="E22" s="15">
        <v>0</v>
      </c>
      <c r="F22" s="35" t="s">
        <v>70</v>
      </c>
      <c r="G22" s="41">
        <f t="shared" si="2"/>
        <v>0.78804948483011872</v>
      </c>
      <c r="H22" s="41">
        <v>0.7</v>
      </c>
      <c r="I22" s="42" t="e">
        <f t="shared" si="3"/>
        <v>#DIV/0!</v>
      </c>
      <c r="J22" s="42" t="e">
        <f t="shared" si="4"/>
        <v>#DIV/0!</v>
      </c>
      <c r="K22" s="43" t="e">
        <f t="shared" si="5"/>
        <v>#DIV/0!</v>
      </c>
      <c r="L22" s="43" t="e">
        <f t="shared" si="6"/>
        <v>#DIV/0!</v>
      </c>
      <c r="O22" s="7"/>
    </row>
    <row r="23" spans="1:15" x14ac:dyDescent="0.35">
      <c r="A23" s="46"/>
      <c r="B23" s="26" t="s">
        <v>58</v>
      </c>
      <c r="C23" s="12">
        <v>243</v>
      </c>
      <c r="D23" s="12">
        <v>163</v>
      </c>
      <c r="E23" s="15">
        <f t="shared" si="0"/>
        <v>0.67078189300411528</v>
      </c>
      <c r="F23" s="23" t="str">
        <f t="shared" si="1"/>
        <v>61-73%</v>
      </c>
      <c r="G23" s="41">
        <f t="shared" si="2"/>
        <v>0.78804948483011872</v>
      </c>
      <c r="H23" s="41">
        <v>0.7</v>
      </c>
      <c r="I23" s="42">
        <f t="shared" si="3"/>
        <v>0.60944054418428784</v>
      </c>
      <c r="J23" s="42">
        <f t="shared" si="4"/>
        <v>0.72680769243000654</v>
      </c>
      <c r="K23" s="43">
        <f t="shared" si="5"/>
        <v>6.1341348819827446E-2</v>
      </c>
      <c r="L23" s="43">
        <f t="shared" si="6"/>
        <v>5.6025799425891254E-2</v>
      </c>
      <c r="O23" s="7"/>
    </row>
    <row r="24" spans="1:15" x14ac:dyDescent="0.35">
      <c r="A24" s="46"/>
      <c r="B24" s="26" t="s">
        <v>59</v>
      </c>
      <c r="C24" s="12">
        <v>382</v>
      </c>
      <c r="D24" s="12">
        <v>219</v>
      </c>
      <c r="E24" s="15">
        <f t="shared" si="0"/>
        <v>0.57329842931937169</v>
      </c>
      <c r="F24" s="23" t="str">
        <f t="shared" si="1"/>
        <v>52-62%</v>
      </c>
      <c r="G24" s="41">
        <f t="shared" si="2"/>
        <v>0.78804948483011872</v>
      </c>
      <c r="H24" s="41">
        <v>0.7</v>
      </c>
      <c r="I24" s="42">
        <f t="shared" si="3"/>
        <v>0.52321235210986794</v>
      </c>
      <c r="J24" s="42">
        <f t="shared" si="4"/>
        <v>0.6219249860030891</v>
      </c>
      <c r="K24" s="43">
        <f t="shared" si="5"/>
        <v>5.0086077209503754E-2</v>
      </c>
      <c r="L24" s="43">
        <f t="shared" si="6"/>
        <v>4.8626556683717403E-2</v>
      </c>
      <c r="O24" s="7"/>
    </row>
    <row r="25" spans="1:15" x14ac:dyDescent="0.35">
      <c r="A25" s="47"/>
      <c r="B25" s="27" t="s">
        <v>27</v>
      </c>
      <c r="C25" s="17">
        <f>SUM(C13:C24)</f>
        <v>2799</v>
      </c>
      <c r="D25" s="17">
        <f>SUM(D13:D24)</f>
        <v>1811</v>
      </c>
      <c r="E25" s="2">
        <f t="shared" si="0"/>
        <v>0.64701679171132542</v>
      </c>
      <c r="F25" s="24" t="str">
        <f t="shared" si="1"/>
        <v>63-66%</v>
      </c>
      <c r="G25" s="41">
        <f t="shared" si="2"/>
        <v>0.78804948483011872</v>
      </c>
      <c r="H25" s="41">
        <v>0.7</v>
      </c>
      <c r="I25" s="42">
        <f>(((2*C25*(D25/C25))+3.841443202-(1.95996*SQRT(3.841443202+(4*C25*(D25/C25)*(1-(D25/C25))))))/(2*(C25+3.841443202)))</f>
        <v>0.62912191329065315</v>
      </c>
      <c r="J25" s="42">
        <f t="shared" si="4"/>
        <v>0.66450868147456277</v>
      </c>
      <c r="K25" s="43">
        <f t="shared" si="5"/>
        <v>1.7894878420672278E-2</v>
      </c>
      <c r="L25" s="43">
        <f t="shared" si="6"/>
        <v>1.7491889763237345E-2</v>
      </c>
      <c r="O25" s="7"/>
    </row>
    <row r="26" spans="1:15" x14ac:dyDescent="0.35">
      <c r="A26" s="16"/>
      <c r="B26" s="20" t="s">
        <v>29</v>
      </c>
      <c r="C26" s="19">
        <f>SUM(C7,C12,C25)</f>
        <v>28049</v>
      </c>
      <c r="D26" s="19">
        <f>SUM(D7,D12,D25)</f>
        <v>22104</v>
      </c>
      <c r="E26" s="44">
        <f t="shared" si="0"/>
        <v>0.78804948483011872</v>
      </c>
      <c r="F26" s="24" t="str">
        <f t="shared" si="1"/>
        <v>78-79%</v>
      </c>
      <c r="I26" s="42">
        <f t="shared" ref="I26:I47" si="7">(((2*C26*(D26/C26))+3.841443202-(1.95996*SQRT(3.841443202+(4*C26*(D26/C26)*(1-(D26/C26))))))/(2*(C26+3.841443202)))</f>
        <v>0.7832274022377973</v>
      </c>
      <c r="J26" s="42">
        <f t="shared" si="4"/>
        <v>0.79279267874818016</v>
      </c>
      <c r="K26" s="43">
        <f t="shared" si="5"/>
        <v>4.8220825923214194E-3</v>
      </c>
      <c r="L26" s="43">
        <f t="shared" si="6"/>
        <v>4.7431939180614391E-3</v>
      </c>
      <c r="O26" s="7"/>
    </row>
    <row r="27" spans="1:15" x14ac:dyDescent="0.35">
      <c r="I27" s="42"/>
      <c r="J27" s="42"/>
    </row>
    <row r="28" spans="1:15" x14ac:dyDescent="0.35">
      <c r="I28" s="42"/>
      <c r="J28" s="42"/>
    </row>
    <row r="29" spans="1:15" x14ac:dyDescent="0.35">
      <c r="I29" s="42"/>
      <c r="J29" s="42"/>
    </row>
    <row r="30" spans="1:15" ht="72.5" x14ac:dyDescent="0.35">
      <c r="A30" s="11" t="s">
        <v>1</v>
      </c>
      <c r="B30" s="10" t="s">
        <v>2</v>
      </c>
      <c r="C30" s="11" t="s">
        <v>71</v>
      </c>
      <c r="D30" s="11" t="s">
        <v>76</v>
      </c>
      <c r="E30" s="11" t="s">
        <v>77</v>
      </c>
      <c r="F30" s="11" t="s">
        <v>36</v>
      </c>
      <c r="I30" s="40" t="s">
        <v>37</v>
      </c>
      <c r="J30" s="40" t="s">
        <v>38</v>
      </c>
      <c r="K30" s="40" t="s">
        <v>39</v>
      </c>
      <c r="L30" s="40" t="s">
        <v>40</v>
      </c>
    </row>
    <row r="31" spans="1:15" x14ac:dyDescent="0.35">
      <c r="A31" s="49" t="s">
        <v>3</v>
      </c>
      <c r="B31" s="25" t="s">
        <v>41</v>
      </c>
      <c r="C31" s="12">
        <v>2568</v>
      </c>
      <c r="D31" s="12">
        <v>1972</v>
      </c>
      <c r="E31" s="15">
        <f>D31/C31</f>
        <v>0.76791277258566981</v>
      </c>
      <c r="F31" s="21" t="str">
        <f>ROUND(I31*100,0)&amp;-ROUND(J31*100,0)&amp;"%"</f>
        <v>75-78%</v>
      </c>
      <c r="G31" s="42">
        <f t="shared" ref="G31:G47" si="8">$E$48</f>
        <v>0.66867283950617284</v>
      </c>
      <c r="H31" s="42"/>
      <c r="I31" s="42">
        <f>(((2*C31*(D31/C31))+3.841443202-(1.95996*SQRT(3.841443202+(4*C31*(D31/C31)*(1-(D31/C31))))))/(2*(C31+3.841443202)))</f>
        <v>0.75119196040060809</v>
      </c>
      <c r="J31" s="42">
        <f t="shared" si="4"/>
        <v>0.7838332463970743</v>
      </c>
      <c r="K31" s="43">
        <f>E31-I31</f>
        <v>1.6720812185061718E-2</v>
      </c>
      <c r="L31" s="43">
        <f>J31-E31</f>
        <v>1.592047381140449E-2</v>
      </c>
    </row>
    <row r="32" spans="1:15" x14ac:dyDescent="0.35">
      <c r="A32" s="46"/>
      <c r="B32" s="26" t="s">
        <v>43</v>
      </c>
      <c r="C32" s="12">
        <v>1980</v>
      </c>
      <c r="D32" s="12">
        <v>1356</v>
      </c>
      <c r="E32" s="15">
        <f t="shared" ref="E32:E48" si="9">D32/C32</f>
        <v>0.68484848484848482</v>
      </c>
      <c r="F32" s="21" t="str">
        <f t="shared" ref="F32:F48" si="10">ROUND(I32*100,0)&amp;-ROUND(J32*100,0)&amp;"%"</f>
        <v>66-70%</v>
      </c>
      <c r="G32" s="42">
        <f t="shared" si="8"/>
        <v>0.66867283950617284</v>
      </c>
      <c r="H32" s="42"/>
      <c r="I32" s="42">
        <f t="shared" si="7"/>
        <v>0.66404413252260308</v>
      </c>
      <c r="J32" s="42">
        <f t="shared" si="4"/>
        <v>0.70493696851666265</v>
      </c>
      <c r="K32" s="43">
        <f t="shared" ref="K32:K48" si="11">E32-I32</f>
        <v>2.0804352325881736E-2</v>
      </c>
      <c r="L32" s="43">
        <f t="shared" ref="L32:L48" si="12">J32-E32</f>
        <v>2.0088483668177837E-2</v>
      </c>
    </row>
    <row r="33" spans="1:12" x14ac:dyDescent="0.35">
      <c r="A33" s="47"/>
      <c r="B33" s="27" t="s">
        <v>7</v>
      </c>
      <c r="C33" s="17">
        <v>4548</v>
      </c>
      <c r="D33" s="17">
        <v>3328</v>
      </c>
      <c r="E33" s="2">
        <f t="shared" si="9"/>
        <v>0.73175021987686895</v>
      </c>
      <c r="F33" s="21" t="str">
        <f t="shared" si="10"/>
        <v>72-74%</v>
      </c>
      <c r="G33" s="42">
        <f t="shared" si="8"/>
        <v>0.66867283950617284</v>
      </c>
      <c r="H33" s="42"/>
      <c r="I33" s="42">
        <f t="shared" si="7"/>
        <v>0.71868237567441784</v>
      </c>
      <c r="J33" s="42">
        <f t="shared" si="4"/>
        <v>0.74442690137393297</v>
      </c>
      <c r="K33" s="43">
        <f t="shared" si="11"/>
        <v>1.3067844202451107E-2</v>
      </c>
      <c r="L33" s="43">
        <f t="shared" si="12"/>
        <v>1.2676681497064024E-2</v>
      </c>
    </row>
    <row r="34" spans="1:12" x14ac:dyDescent="0.35">
      <c r="A34" s="49" t="s">
        <v>8</v>
      </c>
      <c r="B34" s="26" t="s">
        <v>44</v>
      </c>
      <c r="C34" s="12">
        <v>392</v>
      </c>
      <c r="D34" s="12">
        <v>242</v>
      </c>
      <c r="E34" s="15">
        <f t="shared" si="9"/>
        <v>0.61734693877551017</v>
      </c>
      <c r="F34" s="21" t="str">
        <f t="shared" si="10"/>
        <v>57-66%</v>
      </c>
      <c r="G34" s="42">
        <f t="shared" si="8"/>
        <v>0.66867283950617284</v>
      </c>
      <c r="H34" s="42"/>
      <c r="I34" s="42">
        <f t="shared" si="7"/>
        <v>0.56831463977069174</v>
      </c>
      <c r="J34" s="42">
        <f t="shared" si="4"/>
        <v>0.66410165109517372</v>
      </c>
      <c r="K34" s="43">
        <f t="shared" si="11"/>
        <v>4.9032299004818425E-2</v>
      </c>
      <c r="L34" s="43">
        <f t="shared" si="12"/>
        <v>4.6754712319663549E-2</v>
      </c>
    </row>
    <row r="35" spans="1:12" x14ac:dyDescent="0.35">
      <c r="A35" s="46"/>
      <c r="B35" s="26" t="s">
        <v>45</v>
      </c>
      <c r="C35" s="12">
        <v>523</v>
      </c>
      <c r="D35" s="12">
        <v>235</v>
      </c>
      <c r="E35" s="15">
        <f t="shared" si="9"/>
        <v>0.44933078393881454</v>
      </c>
      <c r="F35" s="21" t="str">
        <f t="shared" si="10"/>
        <v>41-49%</v>
      </c>
      <c r="G35" s="42">
        <f t="shared" si="8"/>
        <v>0.66867283950617284</v>
      </c>
      <c r="H35" s="42"/>
      <c r="I35" s="42">
        <f t="shared" si="7"/>
        <v>0.40722340076995406</v>
      </c>
      <c r="J35" s="42">
        <f t="shared" si="4"/>
        <v>0.49217707221128987</v>
      </c>
      <c r="K35" s="43">
        <f t="shared" si="11"/>
        <v>4.2107383168860479E-2</v>
      </c>
      <c r="L35" s="43">
        <f t="shared" si="12"/>
        <v>4.284628827247533E-2</v>
      </c>
    </row>
    <row r="36" spans="1:12" x14ac:dyDescent="0.35">
      <c r="A36" s="46"/>
      <c r="B36" s="26" t="s">
        <v>46</v>
      </c>
      <c r="C36" s="12">
        <v>202</v>
      </c>
      <c r="D36" s="12">
        <v>127</v>
      </c>
      <c r="E36" s="15">
        <f t="shared" si="9"/>
        <v>0.62871287128712872</v>
      </c>
      <c r="F36" s="21" t="str">
        <f t="shared" si="10"/>
        <v>56-69%</v>
      </c>
      <c r="G36" s="42">
        <f t="shared" si="8"/>
        <v>0.66867283950617284</v>
      </c>
      <c r="H36" s="42"/>
      <c r="I36" s="42">
        <f t="shared" si="7"/>
        <v>0.56026438439612558</v>
      </c>
      <c r="J36" s="42">
        <f t="shared" si="4"/>
        <v>0.69235724121582876</v>
      </c>
      <c r="K36" s="43">
        <f t="shared" si="11"/>
        <v>6.8448486891003135E-2</v>
      </c>
      <c r="L36" s="43">
        <f t="shared" si="12"/>
        <v>6.364436992870004E-2</v>
      </c>
    </row>
    <row r="37" spans="1:12" x14ac:dyDescent="0.35">
      <c r="A37" s="46"/>
      <c r="B37" s="26" t="s">
        <v>47</v>
      </c>
      <c r="C37" s="12">
        <v>205</v>
      </c>
      <c r="D37" s="12">
        <v>106</v>
      </c>
      <c r="E37" s="15">
        <f t="shared" si="9"/>
        <v>0.51707317073170733</v>
      </c>
      <c r="F37" s="21" t="str">
        <f t="shared" si="10"/>
        <v>45-58%</v>
      </c>
      <c r="G37" s="42">
        <f t="shared" si="8"/>
        <v>0.66867283950617284</v>
      </c>
      <c r="H37" s="42"/>
      <c r="I37" s="42">
        <f t="shared" si="7"/>
        <v>0.44898558164983637</v>
      </c>
      <c r="J37" s="42">
        <f t="shared" si="4"/>
        <v>0.58453266976939611</v>
      </c>
      <c r="K37" s="43">
        <f t="shared" si="11"/>
        <v>6.8087589081870958E-2</v>
      </c>
      <c r="L37" s="43">
        <f t="shared" si="12"/>
        <v>6.7459499037688775E-2</v>
      </c>
    </row>
    <row r="38" spans="1:12" x14ac:dyDescent="0.35">
      <c r="A38" s="47"/>
      <c r="B38" s="27" t="s">
        <v>13</v>
      </c>
      <c r="C38" s="17">
        <v>1322</v>
      </c>
      <c r="D38" s="17">
        <v>710</v>
      </c>
      <c r="E38" s="2">
        <f t="shared" si="9"/>
        <v>0.53706505295007567</v>
      </c>
      <c r="F38" s="21" t="str">
        <f t="shared" si="10"/>
        <v>51-56%</v>
      </c>
      <c r="G38" s="42">
        <f t="shared" si="8"/>
        <v>0.66867283950617284</v>
      </c>
      <c r="H38" s="42"/>
      <c r="I38" s="42">
        <f t="shared" si="7"/>
        <v>0.51011792110896903</v>
      </c>
      <c r="J38" s="42">
        <f t="shared" si="4"/>
        <v>0.56379740300650216</v>
      </c>
      <c r="K38" s="43">
        <f t="shared" si="11"/>
        <v>2.6947131841106642E-2</v>
      </c>
      <c r="L38" s="43">
        <f t="shared" si="12"/>
        <v>2.673235005642649E-2</v>
      </c>
    </row>
    <row r="39" spans="1:12" x14ac:dyDescent="0.35">
      <c r="A39" s="46" t="s">
        <v>14</v>
      </c>
      <c r="B39" s="26" t="s">
        <v>50</v>
      </c>
      <c r="C39" s="12">
        <v>5</v>
      </c>
      <c r="D39" s="12">
        <v>1</v>
      </c>
      <c r="E39" s="15">
        <f t="shared" si="9"/>
        <v>0.2</v>
      </c>
      <c r="F39" s="21" t="str">
        <f t="shared" si="10"/>
        <v>4-62%</v>
      </c>
      <c r="G39" s="42">
        <f t="shared" si="8"/>
        <v>0.66867283950617284</v>
      </c>
      <c r="H39" s="42"/>
      <c r="I39" s="42">
        <f t="shared" si="7"/>
        <v>3.6224213490965426E-2</v>
      </c>
      <c r="J39" s="42">
        <f t="shared" si="4"/>
        <v>0.6244646659759775</v>
      </c>
      <c r="K39" s="43">
        <f t="shared" si="11"/>
        <v>0.16377578650903457</v>
      </c>
      <c r="L39" s="43">
        <f t="shared" si="12"/>
        <v>0.42446466597597748</v>
      </c>
    </row>
    <row r="40" spans="1:12" x14ac:dyDescent="0.35">
      <c r="A40" s="46"/>
      <c r="B40" s="26" t="s">
        <v>51</v>
      </c>
      <c r="C40" s="12">
        <v>79</v>
      </c>
      <c r="D40" s="12">
        <v>41</v>
      </c>
      <c r="E40" s="15">
        <f t="shared" si="9"/>
        <v>0.51898734177215189</v>
      </c>
      <c r="F40" s="21" t="str">
        <f t="shared" si="10"/>
        <v>41-63%</v>
      </c>
      <c r="G40" s="42">
        <f t="shared" si="8"/>
        <v>0.66867283950617284</v>
      </c>
      <c r="H40" s="42"/>
      <c r="I40" s="42">
        <f t="shared" si="7"/>
        <v>0.41051126801759885</v>
      </c>
      <c r="J40" s="42">
        <f t="shared" si="4"/>
        <v>0.62570249026622082</v>
      </c>
      <c r="K40" s="43">
        <f t="shared" si="11"/>
        <v>0.10847607375455304</v>
      </c>
      <c r="L40" s="43">
        <f t="shared" si="12"/>
        <v>0.10671514849406893</v>
      </c>
    </row>
    <row r="41" spans="1:12" x14ac:dyDescent="0.35">
      <c r="A41" s="46"/>
      <c r="B41" s="26" t="s">
        <v>52</v>
      </c>
      <c r="C41" s="12">
        <v>85</v>
      </c>
      <c r="D41" s="12">
        <v>39</v>
      </c>
      <c r="E41" s="15">
        <f t="shared" si="9"/>
        <v>0.45882352941176469</v>
      </c>
      <c r="F41" s="21" t="str">
        <f t="shared" si="10"/>
        <v>36-56%</v>
      </c>
      <c r="G41" s="42">
        <f t="shared" si="8"/>
        <v>0.66867283950617284</v>
      </c>
      <c r="H41" s="42"/>
      <c r="I41" s="42">
        <f t="shared" si="7"/>
        <v>0.35697151289586959</v>
      </c>
      <c r="J41" s="42">
        <f t="shared" si="4"/>
        <v>0.56423643074273155</v>
      </c>
      <c r="K41" s="43">
        <f t="shared" si="11"/>
        <v>0.10185201651589509</v>
      </c>
      <c r="L41" s="43">
        <f t="shared" si="12"/>
        <v>0.10541290133096687</v>
      </c>
    </row>
    <row r="42" spans="1:12" x14ac:dyDescent="0.35">
      <c r="A42" s="46"/>
      <c r="B42" s="26" t="s">
        <v>53</v>
      </c>
      <c r="C42" s="12">
        <v>49</v>
      </c>
      <c r="D42" s="12">
        <v>24</v>
      </c>
      <c r="E42" s="15">
        <f t="shared" si="9"/>
        <v>0.48979591836734693</v>
      </c>
      <c r="F42" s="21" t="str">
        <f t="shared" si="10"/>
        <v>36-63%</v>
      </c>
      <c r="G42" s="42">
        <f t="shared" si="8"/>
        <v>0.66867283950617284</v>
      </c>
      <c r="H42" s="42"/>
      <c r="I42" s="42">
        <f t="shared" si="7"/>
        <v>0.35575135441071404</v>
      </c>
      <c r="J42" s="42">
        <f t="shared" si="4"/>
        <v>0.62532410569401387</v>
      </c>
      <c r="K42" s="43">
        <f t="shared" si="11"/>
        <v>0.13404456395663289</v>
      </c>
      <c r="L42" s="43">
        <f t="shared" si="12"/>
        <v>0.13552818732666694</v>
      </c>
    </row>
    <row r="43" spans="1:12" x14ac:dyDescent="0.35">
      <c r="A43" s="46"/>
      <c r="B43" s="26" t="s">
        <v>54</v>
      </c>
      <c r="C43" s="12">
        <v>108</v>
      </c>
      <c r="D43" s="12">
        <v>61</v>
      </c>
      <c r="E43" s="15">
        <f t="shared" si="9"/>
        <v>0.56481481481481477</v>
      </c>
      <c r="F43" s="21" t="str">
        <f t="shared" si="10"/>
        <v>47-65%</v>
      </c>
      <c r="G43" s="42">
        <f t="shared" si="8"/>
        <v>0.66867283950617284</v>
      </c>
      <c r="H43" s="42"/>
      <c r="I43" s="42">
        <f t="shared" si="7"/>
        <v>0.47067848174057325</v>
      </c>
      <c r="J43" s="42">
        <f t="shared" si="4"/>
        <v>0.65449872984739055</v>
      </c>
      <c r="K43" s="43">
        <f t="shared" si="11"/>
        <v>9.4136333074241518E-2</v>
      </c>
      <c r="L43" s="43">
        <f t="shared" si="12"/>
        <v>8.9683915032575778E-2</v>
      </c>
    </row>
    <row r="44" spans="1:12" x14ac:dyDescent="0.35">
      <c r="A44" s="46"/>
      <c r="B44" s="26" t="s">
        <v>56</v>
      </c>
      <c r="C44" s="12">
        <v>211</v>
      </c>
      <c r="D44" s="12">
        <v>100</v>
      </c>
      <c r="E44" s="15">
        <f t="shared" si="9"/>
        <v>0.47393364928909953</v>
      </c>
      <c r="F44" s="21" t="str">
        <f t="shared" si="10"/>
        <v>41-54%</v>
      </c>
      <c r="G44" s="42">
        <f t="shared" si="8"/>
        <v>0.66867283950617284</v>
      </c>
      <c r="H44" s="42"/>
      <c r="I44" s="42">
        <f t="shared" si="7"/>
        <v>0.40763027609227975</v>
      </c>
      <c r="J44" s="42">
        <f t="shared" si="4"/>
        <v>0.54116917416249488</v>
      </c>
      <c r="K44" s="43">
        <f t="shared" si="11"/>
        <v>6.6303373196819781E-2</v>
      </c>
      <c r="L44" s="43">
        <f t="shared" si="12"/>
        <v>6.7235524873395347E-2</v>
      </c>
    </row>
    <row r="45" spans="1:12" x14ac:dyDescent="0.35">
      <c r="A45" s="46"/>
      <c r="B45" s="26" t="s">
        <v>58</v>
      </c>
      <c r="C45" s="12">
        <v>21</v>
      </c>
      <c r="D45" s="12">
        <v>7</v>
      </c>
      <c r="E45" s="15">
        <f t="shared" si="9"/>
        <v>0.33333333333333331</v>
      </c>
      <c r="F45" s="21" t="str">
        <f t="shared" si="10"/>
        <v>17-55%</v>
      </c>
      <c r="G45" s="42">
        <f t="shared" si="8"/>
        <v>0.66867283950617284</v>
      </c>
      <c r="H45" s="42"/>
      <c r="I45" s="42">
        <f t="shared" si="7"/>
        <v>0.17194776521670599</v>
      </c>
      <c r="J45" s="42">
        <f t="shared" si="4"/>
        <v>0.54626506392212504</v>
      </c>
      <c r="K45" s="43">
        <f t="shared" si="11"/>
        <v>0.16138556811662733</v>
      </c>
      <c r="L45" s="43">
        <f t="shared" si="12"/>
        <v>0.21293173058879172</v>
      </c>
    </row>
    <row r="46" spans="1:12" x14ac:dyDescent="0.35">
      <c r="A46" s="46"/>
      <c r="B46" s="26" t="s">
        <v>59</v>
      </c>
      <c r="C46" s="12">
        <v>52</v>
      </c>
      <c r="D46" s="12">
        <v>22</v>
      </c>
      <c r="E46" s="15">
        <f t="shared" si="9"/>
        <v>0.42307692307692307</v>
      </c>
      <c r="F46" s="21" t="str">
        <f t="shared" si="10"/>
        <v>30-56%</v>
      </c>
      <c r="G46" s="42">
        <f t="shared" si="8"/>
        <v>0.66867283950617284</v>
      </c>
      <c r="H46" s="42"/>
      <c r="I46" s="42">
        <f t="shared" si="7"/>
        <v>0.29868074672352318</v>
      </c>
      <c r="J46" s="42">
        <f t="shared" si="4"/>
        <v>0.55805648030227339</v>
      </c>
      <c r="K46" s="43">
        <f t="shared" si="11"/>
        <v>0.12439617635339989</v>
      </c>
      <c r="L46" s="43">
        <f t="shared" si="12"/>
        <v>0.13497955722535032</v>
      </c>
    </row>
    <row r="47" spans="1:12" x14ac:dyDescent="0.35">
      <c r="A47" s="47"/>
      <c r="B47" s="27" t="s">
        <v>27</v>
      </c>
      <c r="C47" s="17">
        <v>610</v>
      </c>
      <c r="D47" s="17">
        <v>295</v>
      </c>
      <c r="E47" s="2">
        <f t="shared" si="9"/>
        <v>0.48360655737704916</v>
      </c>
      <c r="F47" s="22" t="str">
        <f t="shared" si="10"/>
        <v>44-52%</v>
      </c>
      <c r="G47" s="42">
        <f t="shared" si="8"/>
        <v>0.66867283950617284</v>
      </c>
      <c r="H47" s="42"/>
      <c r="I47" s="42">
        <f t="shared" si="7"/>
        <v>0.44417639896907574</v>
      </c>
      <c r="J47" s="42">
        <f t="shared" si="4"/>
        <v>0.52324189736544124</v>
      </c>
      <c r="K47" s="43">
        <f t="shared" si="11"/>
        <v>3.9430158407973426E-2</v>
      </c>
      <c r="L47" s="43">
        <f t="shared" si="12"/>
        <v>3.9635339988392082E-2</v>
      </c>
    </row>
    <row r="48" spans="1:12" x14ac:dyDescent="0.35">
      <c r="A48" s="16"/>
      <c r="B48" s="20" t="s">
        <v>29</v>
      </c>
      <c r="C48" s="17">
        <v>6480</v>
      </c>
      <c r="D48" s="17">
        <v>4333</v>
      </c>
      <c r="E48" s="44">
        <f t="shared" si="9"/>
        <v>0.66867283950617284</v>
      </c>
      <c r="F48" s="22" t="str">
        <f t="shared" si="10"/>
        <v>66-69%</v>
      </c>
      <c r="I48" s="43">
        <v>0.66200000000000003</v>
      </c>
      <c r="J48" s="43">
        <v>0.68500000000000005</v>
      </c>
      <c r="K48" s="43">
        <f t="shared" si="11"/>
        <v>6.6728395061728119E-3</v>
      </c>
      <c r="L48" s="43">
        <f t="shared" si="12"/>
        <v>1.6327160493827209E-2</v>
      </c>
    </row>
  </sheetData>
  <mergeCells count="7">
    <mergeCell ref="A39:A47"/>
    <mergeCell ref="A1:G1"/>
    <mergeCell ref="A4:A7"/>
    <mergeCell ref="A8:A12"/>
    <mergeCell ref="A13:A25"/>
    <mergeCell ref="A31:A33"/>
    <mergeCell ref="A34:A38"/>
  </mergeCells>
  <pageMargins left="0.7" right="0.7" top="0.75" bottom="0.75" header="0.3" footer="0.3"/>
  <pageSetup paperSize="9" orientation="portrait" r:id="rId1"/>
  <ignoredErrors>
    <ignoredError sqref="I22:L2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8"/>
  <sheetViews>
    <sheetView topLeftCell="A16" workbookViewId="0">
      <selection activeCell="S25" sqref="S25"/>
    </sheetView>
  </sheetViews>
  <sheetFormatPr defaultColWidth="9.1796875" defaultRowHeight="14.5" x14ac:dyDescent="0.35"/>
  <cols>
    <col min="1" max="2" width="9.1796875" style="3"/>
    <col min="3" max="3" width="16.1796875" style="3" customWidth="1"/>
    <col min="4" max="4" width="17.7265625" style="3" customWidth="1"/>
    <col min="5" max="5" width="19" style="3" customWidth="1"/>
    <col min="6" max="6" width="16" style="3" customWidth="1"/>
    <col min="7" max="10" width="9.1796875" style="38"/>
    <col min="11" max="11" width="11.54296875" style="38" customWidth="1"/>
    <col min="12" max="12" width="12.1796875" style="38" customWidth="1"/>
    <col min="13" max="15" width="9.1796875" style="36"/>
    <col min="16" max="16384" width="9.1796875" style="3"/>
  </cols>
  <sheetData>
    <row r="1" spans="1:12" x14ac:dyDescent="0.35">
      <c r="A1" s="48" t="s">
        <v>0</v>
      </c>
      <c r="B1" s="48"/>
      <c r="C1" s="48"/>
      <c r="D1" s="48"/>
      <c r="E1" s="48"/>
      <c r="F1" s="48"/>
      <c r="G1" s="48"/>
      <c r="H1" s="37"/>
    </row>
    <row r="3" spans="1:12" ht="72.5" x14ac:dyDescent="0.35">
      <c r="A3" s="11" t="s">
        <v>1</v>
      </c>
      <c r="B3" s="10" t="s">
        <v>2</v>
      </c>
      <c r="C3" s="11" t="s">
        <v>60</v>
      </c>
      <c r="D3" s="11" t="s">
        <v>61</v>
      </c>
      <c r="E3" s="11" t="s">
        <v>62</v>
      </c>
      <c r="F3" s="11" t="s">
        <v>36</v>
      </c>
      <c r="G3" s="39"/>
      <c r="H3" s="39"/>
      <c r="I3" s="40" t="s">
        <v>37</v>
      </c>
      <c r="J3" s="40" t="s">
        <v>38</v>
      </c>
      <c r="K3" s="40" t="s">
        <v>39</v>
      </c>
      <c r="L3" s="40" t="s">
        <v>40</v>
      </c>
    </row>
    <row r="4" spans="1:12" x14ac:dyDescent="0.35">
      <c r="A4" s="49" t="s">
        <v>3</v>
      </c>
      <c r="B4" s="25" t="s">
        <v>41</v>
      </c>
      <c r="C4" s="12">
        <v>8576</v>
      </c>
      <c r="D4" s="12">
        <v>6732</v>
      </c>
      <c r="E4" s="15">
        <v>0.78498134328358204</v>
      </c>
      <c r="F4" s="23" t="str">
        <f>ROUND(I4*100,0)&amp;-ROUND(J4*100,0)&amp;"%"</f>
        <v>78-79%</v>
      </c>
      <c r="G4" s="41">
        <f>$E$26</f>
        <v>0.78385650224215242</v>
      </c>
      <c r="H4" s="41">
        <v>0.7</v>
      </c>
      <c r="I4" s="42">
        <f>(((2*C4*(D4/C4))+3.841443202-(1.95996*SQRT(3.841443202+(4*C4*(D4/C4)*(1-(D4/C4))))))/(2*(C4+3.841443202)))</f>
        <v>0.77615969971556975</v>
      </c>
      <c r="J4" s="42">
        <f>(((2*C4*(D4/C4))+3.841443202+(1.95996*SQRT(3.841443202+(4*C4*(D4/C4)*(1-(D4/C4))))))/(2*(C4+3.841443202)))</f>
        <v>0.79354779806958708</v>
      </c>
      <c r="K4" s="43">
        <f>E4-I4</f>
        <v>8.821643568012294E-3</v>
      </c>
      <c r="L4" s="43">
        <f>J4-E4</f>
        <v>8.56645478600504E-3</v>
      </c>
    </row>
    <row r="5" spans="1:12" x14ac:dyDescent="0.35">
      <c r="A5" s="46"/>
      <c r="B5" s="26" t="s">
        <v>42</v>
      </c>
      <c r="C5" s="12">
        <v>11</v>
      </c>
      <c r="D5" s="12">
        <v>11</v>
      </c>
      <c r="E5" s="15">
        <v>1</v>
      </c>
      <c r="F5" s="23" t="str">
        <f t="shared" ref="F5:F26" si="0">ROUND(I5*100,0)&amp;-ROUND(J5*100,0)&amp;"%"</f>
        <v>74-100%</v>
      </c>
      <c r="G5" s="41">
        <f t="shared" ref="G5:G25" si="1">$E$26</f>
        <v>0.78385650224215242</v>
      </c>
      <c r="H5" s="41">
        <v>0.7</v>
      </c>
      <c r="I5" s="42">
        <f t="shared" ref="I5:I48" si="2">(((2*C5*(D5/C5))+3.841443202-(1.95996*SQRT(3.841443202+(4*C5*(D5/C5)*(1-(D5/C5))))))/(2*(C5+3.841443202)))</f>
        <v>0.74116781302088353</v>
      </c>
      <c r="J5" s="42">
        <f t="shared" ref="J5:J48" si="3">(((2*C5*(D5/C5))+3.841443202+(1.95996*SQRT(3.841443202+(4*C5*(D5/C5)*(1-(D5/C5))))))/(2*(C5+3.841443202)))</f>
        <v>0.99999999999326206</v>
      </c>
      <c r="K5" s="43">
        <f t="shared" ref="K5:K26" si="4">E5-I5</f>
        <v>0.25883218697911647</v>
      </c>
      <c r="L5" s="43">
        <f t="shared" ref="L5:L26" si="5">J5-E5</f>
        <v>-6.737943536450075E-12</v>
      </c>
    </row>
    <row r="6" spans="1:12" x14ac:dyDescent="0.35">
      <c r="A6" s="46"/>
      <c r="B6" s="26" t="s">
        <v>43</v>
      </c>
      <c r="C6" s="12">
        <v>6350</v>
      </c>
      <c r="D6" s="12">
        <v>5245</v>
      </c>
      <c r="E6" s="15">
        <v>0.82598425196850389</v>
      </c>
      <c r="F6" s="23" t="str">
        <f t="shared" si="0"/>
        <v>82-84%</v>
      </c>
      <c r="G6" s="41">
        <f t="shared" si="1"/>
        <v>0.78385650224215242</v>
      </c>
      <c r="H6" s="41">
        <v>0.7</v>
      </c>
      <c r="I6" s="42">
        <f t="shared" si="2"/>
        <v>0.81646308153667246</v>
      </c>
      <c r="J6" s="42">
        <f t="shared" si="3"/>
        <v>0.83511125140948594</v>
      </c>
      <c r="K6" s="43">
        <f t="shared" si="4"/>
        <v>9.5211704318314272E-3</v>
      </c>
      <c r="L6" s="43">
        <f t="shared" si="5"/>
        <v>9.1269994409820532E-3</v>
      </c>
    </row>
    <row r="7" spans="1:12" x14ac:dyDescent="0.35">
      <c r="A7" s="47"/>
      <c r="B7" s="27" t="s">
        <v>7</v>
      </c>
      <c r="C7" s="19">
        <v>14937</v>
      </c>
      <c r="D7" s="19">
        <v>11988</v>
      </c>
      <c r="E7" s="2">
        <v>0.80257079734886527</v>
      </c>
      <c r="F7" s="24" t="str">
        <f t="shared" si="0"/>
        <v>80-81%</v>
      </c>
      <c r="G7" s="41">
        <f t="shared" si="1"/>
        <v>0.78385650224215242</v>
      </c>
      <c r="H7" s="41">
        <v>0.7</v>
      </c>
      <c r="I7" s="42">
        <f t="shared" si="2"/>
        <v>0.79610979073027155</v>
      </c>
      <c r="J7" s="42">
        <f t="shared" si="3"/>
        <v>0.80887621587196668</v>
      </c>
      <c r="K7" s="43">
        <f t="shared" si="4"/>
        <v>6.4610066185937232E-3</v>
      </c>
      <c r="L7" s="43">
        <f t="shared" si="5"/>
        <v>6.3054185231014026E-3</v>
      </c>
    </row>
    <row r="8" spans="1:12" x14ac:dyDescent="0.35">
      <c r="A8" s="49" t="s">
        <v>8</v>
      </c>
      <c r="B8" s="26" t="s">
        <v>44</v>
      </c>
      <c r="C8" s="12">
        <v>4338</v>
      </c>
      <c r="D8" s="12">
        <v>3640</v>
      </c>
      <c r="E8" s="15">
        <v>0.83909635776855696</v>
      </c>
      <c r="F8" s="23" t="str">
        <f t="shared" si="0"/>
        <v>83-85%</v>
      </c>
      <c r="G8" s="41">
        <f t="shared" si="1"/>
        <v>0.78385650224215242</v>
      </c>
      <c r="H8" s="41">
        <v>0.7</v>
      </c>
      <c r="I8" s="42">
        <f t="shared" si="2"/>
        <v>0.82786275585688118</v>
      </c>
      <c r="J8" s="42">
        <f t="shared" si="3"/>
        <v>0.8497299288336837</v>
      </c>
      <c r="K8" s="43">
        <f t="shared" si="4"/>
        <v>1.1233601911675772E-2</v>
      </c>
      <c r="L8" s="43">
        <f t="shared" si="5"/>
        <v>1.0633571065126746E-2</v>
      </c>
    </row>
    <row r="9" spans="1:12" x14ac:dyDescent="0.35">
      <c r="A9" s="46"/>
      <c r="B9" s="26" t="s">
        <v>45</v>
      </c>
      <c r="C9" s="12">
        <v>938</v>
      </c>
      <c r="D9" s="12">
        <v>596</v>
      </c>
      <c r="E9" s="15">
        <v>0.6353944562899787</v>
      </c>
      <c r="F9" s="23" t="str">
        <f t="shared" si="0"/>
        <v>60-67%</v>
      </c>
      <c r="G9" s="41">
        <f t="shared" si="1"/>
        <v>0.78385650224215242</v>
      </c>
      <c r="H9" s="41">
        <v>0.7</v>
      </c>
      <c r="I9" s="42">
        <f t="shared" si="2"/>
        <v>0.60409813364211995</v>
      </c>
      <c r="J9" s="42">
        <f t="shared" si="3"/>
        <v>0.6655863252796177</v>
      </c>
      <c r="K9" s="43">
        <f t="shared" si="4"/>
        <v>3.1296322647858754E-2</v>
      </c>
      <c r="L9" s="43">
        <f t="shared" si="5"/>
        <v>3.0191868989638992E-2</v>
      </c>
    </row>
    <row r="10" spans="1:12" x14ac:dyDescent="0.35">
      <c r="A10" s="46"/>
      <c r="B10" s="26" t="s">
        <v>46</v>
      </c>
      <c r="C10" s="12">
        <v>2425</v>
      </c>
      <c r="D10" s="12">
        <v>1951</v>
      </c>
      <c r="E10" s="15">
        <v>0.80453608247422681</v>
      </c>
      <c r="F10" s="23" t="str">
        <f t="shared" si="0"/>
        <v>79-82%</v>
      </c>
      <c r="G10" s="41">
        <f t="shared" si="1"/>
        <v>0.78385650224215242</v>
      </c>
      <c r="H10" s="41">
        <v>0.7</v>
      </c>
      <c r="I10" s="42">
        <f t="shared" si="2"/>
        <v>0.78827627775023923</v>
      </c>
      <c r="J10" s="42">
        <f t="shared" si="3"/>
        <v>0.81983258177779794</v>
      </c>
      <c r="K10" s="43">
        <f t="shared" si="4"/>
        <v>1.6259804723987581E-2</v>
      </c>
      <c r="L10" s="43">
        <f t="shared" si="5"/>
        <v>1.5296499303571132E-2</v>
      </c>
    </row>
    <row r="11" spans="1:12" x14ac:dyDescent="0.35">
      <c r="A11" s="46"/>
      <c r="B11" s="26" t="s">
        <v>47</v>
      </c>
      <c r="C11" s="12">
        <v>380</v>
      </c>
      <c r="D11" s="12">
        <v>220</v>
      </c>
      <c r="E11" s="15">
        <v>0.57894736842105265</v>
      </c>
      <c r="F11" s="23" t="str">
        <f t="shared" si="0"/>
        <v>53-63%</v>
      </c>
      <c r="G11" s="41">
        <f t="shared" si="1"/>
        <v>0.78385650224215242</v>
      </c>
      <c r="H11" s="41">
        <v>0.7</v>
      </c>
      <c r="I11" s="42">
        <f t="shared" si="2"/>
        <v>0.52875867998179449</v>
      </c>
      <c r="J11" s="42">
        <f t="shared" si="3"/>
        <v>0.62755586359505544</v>
      </c>
      <c r="K11" s="43">
        <f t="shared" si="4"/>
        <v>5.0188688439258167E-2</v>
      </c>
      <c r="L11" s="43">
        <f t="shared" si="5"/>
        <v>4.8608495174002786E-2</v>
      </c>
    </row>
    <row r="12" spans="1:12" x14ac:dyDescent="0.35">
      <c r="A12" s="47"/>
      <c r="B12" s="27" t="s">
        <v>13</v>
      </c>
      <c r="C12" s="17">
        <v>8081</v>
      </c>
      <c r="D12" s="17">
        <v>6407</v>
      </c>
      <c r="E12" s="2">
        <v>0.79284741987377805</v>
      </c>
      <c r="F12" s="24" t="str">
        <f t="shared" si="0"/>
        <v>78-80%</v>
      </c>
      <c r="G12" s="41">
        <f t="shared" si="1"/>
        <v>0.78385650224215242</v>
      </c>
      <c r="H12" s="41">
        <v>0.7</v>
      </c>
      <c r="I12" s="42">
        <f t="shared" si="2"/>
        <v>0.78387330135425604</v>
      </c>
      <c r="J12" s="42">
        <f t="shared" si="3"/>
        <v>0.80154325050399489</v>
      </c>
      <c r="K12" s="43">
        <f t="shared" si="4"/>
        <v>8.9741185195220119E-3</v>
      </c>
      <c r="L12" s="43">
        <f t="shared" si="5"/>
        <v>8.6958306302168387E-3</v>
      </c>
    </row>
    <row r="13" spans="1:12" x14ac:dyDescent="0.35">
      <c r="A13" s="49" t="s">
        <v>14</v>
      </c>
      <c r="B13" s="26" t="s">
        <v>48</v>
      </c>
      <c r="C13" s="12">
        <v>18</v>
      </c>
      <c r="D13" s="12">
        <v>13</v>
      </c>
      <c r="E13" s="15">
        <v>0.72222222222222221</v>
      </c>
      <c r="F13" s="23" t="str">
        <f t="shared" si="0"/>
        <v>49-88%</v>
      </c>
      <c r="G13" s="41">
        <f t="shared" si="1"/>
        <v>0.78385650224215242</v>
      </c>
      <c r="H13" s="41">
        <v>0.7</v>
      </c>
      <c r="I13" s="42">
        <f t="shared" si="2"/>
        <v>0.49127390015035999</v>
      </c>
      <c r="J13" s="42">
        <f t="shared" si="3"/>
        <v>0.87500226237297762</v>
      </c>
      <c r="K13" s="43">
        <f t="shared" si="4"/>
        <v>0.23094832207186222</v>
      </c>
      <c r="L13" s="43">
        <f t="shared" si="5"/>
        <v>0.15278004015075541</v>
      </c>
    </row>
    <row r="14" spans="1:12" x14ac:dyDescent="0.35">
      <c r="A14" s="46"/>
      <c r="B14" s="26" t="s">
        <v>49</v>
      </c>
      <c r="C14" s="12">
        <v>243</v>
      </c>
      <c r="D14" s="12">
        <v>160</v>
      </c>
      <c r="E14" s="15">
        <v>0.65843621399176955</v>
      </c>
      <c r="F14" s="23" t="str">
        <f t="shared" si="0"/>
        <v>60-72%</v>
      </c>
      <c r="G14" s="41">
        <f t="shared" si="1"/>
        <v>0.78385650224215242</v>
      </c>
      <c r="H14" s="41">
        <v>0.7</v>
      </c>
      <c r="I14" s="42">
        <f t="shared" si="2"/>
        <v>0.59675883200896762</v>
      </c>
      <c r="J14" s="42">
        <f t="shared" si="3"/>
        <v>0.71518230316332954</v>
      </c>
      <c r="K14" s="43">
        <f t="shared" si="4"/>
        <v>6.1677381982801927E-2</v>
      </c>
      <c r="L14" s="43">
        <f t="shared" si="5"/>
        <v>5.6746089171559988E-2</v>
      </c>
    </row>
    <row r="15" spans="1:12" x14ac:dyDescent="0.35">
      <c r="A15" s="46"/>
      <c r="B15" s="26" t="s">
        <v>50</v>
      </c>
      <c r="C15" s="12">
        <v>162</v>
      </c>
      <c r="D15" s="12">
        <v>122</v>
      </c>
      <c r="E15" s="15">
        <v>0.75308641975308643</v>
      </c>
      <c r="F15" s="23" t="str">
        <f t="shared" si="0"/>
        <v>68-81%</v>
      </c>
      <c r="G15" s="41">
        <f t="shared" si="1"/>
        <v>0.78385650224215242</v>
      </c>
      <c r="H15" s="41">
        <v>0.7</v>
      </c>
      <c r="I15" s="42">
        <f t="shared" si="2"/>
        <v>0.68133381642415669</v>
      </c>
      <c r="J15" s="42">
        <f t="shared" si="3"/>
        <v>0.81311436502420109</v>
      </c>
      <c r="K15" s="43">
        <f t="shared" si="4"/>
        <v>7.1752603328929743E-2</v>
      </c>
      <c r="L15" s="43">
        <f t="shared" si="5"/>
        <v>6.0027945271114658E-2</v>
      </c>
    </row>
    <row r="16" spans="1:12" x14ac:dyDescent="0.35">
      <c r="A16" s="46"/>
      <c r="B16" s="26" t="s">
        <v>51</v>
      </c>
      <c r="C16" s="12">
        <v>355</v>
      </c>
      <c r="D16" s="12">
        <v>258</v>
      </c>
      <c r="E16" s="15">
        <v>0.72676056338028172</v>
      </c>
      <c r="F16" s="23" t="str">
        <f t="shared" si="0"/>
        <v>68-77%</v>
      </c>
      <c r="G16" s="41">
        <f t="shared" si="1"/>
        <v>0.78385650224215242</v>
      </c>
      <c r="H16" s="41">
        <v>0.7</v>
      </c>
      <c r="I16" s="42">
        <f t="shared" si="2"/>
        <v>0.67816258423672349</v>
      </c>
      <c r="J16" s="42">
        <f t="shared" si="3"/>
        <v>0.77050354129039256</v>
      </c>
      <c r="K16" s="43">
        <f t="shared" si="4"/>
        <v>4.8597979143558234E-2</v>
      </c>
      <c r="L16" s="43">
        <f t="shared" si="5"/>
        <v>4.3742977910110836E-2</v>
      </c>
    </row>
    <row r="17" spans="1:12" x14ac:dyDescent="0.35">
      <c r="A17" s="46"/>
      <c r="B17" s="26" t="s">
        <v>52</v>
      </c>
      <c r="C17" s="12">
        <v>216</v>
      </c>
      <c r="D17" s="12">
        <v>144</v>
      </c>
      <c r="E17" s="15">
        <v>0.66666666666666663</v>
      </c>
      <c r="F17" s="23" t="str">
        <f t="shared" si="0"/>
        <v>60-73%</v>
      </c>
      <c r="G17" s="41">
        <f t="shared" si="1"/>
        <v>0.78385650224215242</v>
      </c>
      <c r="H17" s="41">
        <v>0.7</v>
      </c>
      <c r="I17" s="42">
        <f t="shared" si="2"/>
        <v>0.60137228983236879</v>
      </c>
      <c r="J17" s="42">
        <f t="shared" si="3"/>
        <v>0.72613647717405605</v>
      </c>
      <c r="K17" s="43">
        <f t="shared" si="4"/>
        <v>6.529437683429784E-2</v>
      </c>
      <c r="L17" s="43">
        <f t="shared" si="5"/>
        <v>5.946981050738942E-2</v>
      </c>
    </row>
    <row r="18" spans="1:12" x14ac:dyDescent="0.35">
      <c r="A18" s="46"/>
      <c r="B18" s="26" t="s">
        <v>53</v>
      </c>
      <c r="C18" s="12">
        <v>162</v>
      </c>
      <c r="D18" s="12">
        <v>114</v>
      </c>
      <c r="E18" s="15">
        <v>0.70370370370370372</v>
      </c>
      <c r="F18" s="23" t="str">
        <f t="shared" si="0"/>
        <v>63-77%</v>
      </c>
      <c r="G18" s="41">
        <f t="shared" si="1"/>
        <v>0.78385650224215242</v>
      </c>
      <c r="H18" s="41">
        <v>0.7</v>
      </c>
      <c r="I18" s="42">
        <f t="shared" si="2"/>
        <v>0.6293294234105441</v>
      </c>
      <c r="J18" s="42">
        <f t="shared" si="3"/>
        <v>0.76864106409667055</v>
      </c>
      <c r="K18" s="43">
        <f t="shared" si="4"/>
        <v>7.4374280293159623E-2</v>
      </c>
      <c r="L18" s="43">
        <f t="shared" si="5"/>
        <v>6.4937360392966825E-2</v>
      </c>
    </row>
    <row r="19" spans="1:12" x14ac:dyDescent="0.35">
      <c r="A19" s="46"/>
      <c r="B19" s="26" t="s">
        <v>54</v>
      </c>
      <c r="C19" s="12">
        <v>254</v>
      </c>
      <c r="D19" s="12">
        <v>147</v>
      </c>
      <c r="E19" s="15">
        <v>0.57874015748031493</v>
      </c>
      <c r="F19" s="23" t="str">
        <f t="shared" si="0"/>
        <v>52-64%</v>
      </c>
      <c r="G19" s="41">
        <f t="shared" si="1"/>
        <v>0.78385650224215242</v>
      </c>
      <c r="H19" s="41">
        <v>0.7</v>
      </c>
      <c r="I19" s="42">
        <f t="shared" si="2"/>
        <v>0.51728750767580256</v>
      </c>
      <c r="J19" s="42">
        <f t="shared" si="3"/>
        <v>0.63784659141727029</v>
      </c>
      <c r="K19" s="43">
        <f t="shared" si="4"/>
        <v>6.1452649804512371E-2</v>
      </c>
      <c r="L19" s="43">
        <f t="shared" si="5"/>
        <v>5.910643393695536E-2</v>
      </c>
    </row>
    <row r="20" spans="1:12" x14ac:dyDescent="0.35">
      <c r="A20" s="46"/>
      <c r="B20" s="26" t="s">
        <v>55</v>
      </c>
      <c r="C20" s="12">
        <v>152</v>
      </c>
      <c r="D20" s="12">
        <v>99</v>
      </c>
      <c r="E20" s="15">
        <v>0.65131578947368418</v>
      </c>
      <c r="F20" s="23" t="str">
        <f t="shared" si="0"/>
        <v>57-72%</v>
      </c>
      <c r="G20" s="41">
        <f t="shared" si="1"/>
        <v>0.78385650224215242</v>
      </c>
      <c r="H20" s="41">
        <v>0.7</v>
      </c>
      <c r="I20" s="42">
        <f t="shared" si="2"/>
        <v>0.57267299529307136</v>
      </c>
      <c r="J20" s="42">
        <f t="shared" si="3"/>
        <v>0.72249880916959197</v>
      </c>
      <c r="K20" s="43">
        <f t="shared" si="4"/>
        <v>7.8642794180612818E-2</v>
      </c>
      <c r="L20" s="43">
        <f t="shared" si="5"/>
        <v>7.118301969590779E-2</v>
      </c>
    </row>
    <row r="21" spans="1:12" x14ac:dyDescent="0.35">
      <c r="A21" s="46"/>
      <c r="B21" s="26" t="s">
        <v>56</v>
      </c>
      <c r="C21" s="12">
        <v>529</v>
      </c>
      <c r="D21" s="12">
        <v>341</v>
      </c>
      <c r="E21" s="15">
        <v>0.64461247637051045</v>
      </c>
      <c r="F21" s="23" t="str">
        <f t="shared" si="0"/>
        <v>60-68%</v>
      </c>
      <c r="G21" s="41">
        <f t="shared" si="1"/>
        <v>0.78385650224215242</v>
      </c>
      <c r="H21" s="41">
        <v>0.7</v>
      </c>
      <c r="I21" s="42">
        <f t="shared" si="2"/>
        <v>0.6029170152485509</v>
      </c>
      <c r="J21" s="42">
        <f t="shared" si="3"/>
        <v>0.6842228120902879</v>
      </c>
      <c r="K21" s="43">
        <f t="shared" si="4"/>
        <v>4.1695461121959543E-2</v>
      </c>
      <c r="L21" s="43">
        <f t="shared" si="5"/>
        <v>3.9610335719777456E-2</v>
      </c>
    </row>
    <row r="22" spans="1:12" x14ac:dyDescent="0.35">
      <c r="A22" s="46"/>
      <c r="B22" s="26" t="s">
        <v>57</v>
      </c>
      <c r="C22" s="12">
        <v>10</v>
      </c>
      <c r="D22" s="12">
        <v>9</v>
      </c>
      <c r="E22" s="15">
        <v>0.9</v>
      </c>
      <c r="F22" s="23" t="str">
        <f t="shared" si="0"/>
        <v>60-98%</v>
      </c>
      <c r="G22" s="41">
        <f t="shared" si="1"/>
        <v>0.78385650224215242</v>
      </c>
      <c r="H22" s="41">
        <v>0.7</v>
      </c>
      <c r="I22" s="42">
        <f t="shared" si="2"/>
        <v>0.59585067668820202</v>
      </c>
      <c r="J22" s="42">
        <f t="shared" si="3"/>
        <v>0.98212373560747901</v>
      </c>
      <c r="K22" s="43">
        <f t="shared" si="4"/>
        <v>0.304149323311798</v>
      </c>
      <c r="L22" s="43">
        <f t="shared" si="5"/>
        <v>8.2123735607478987E-2</v>
      </c>
    </row>
    <row r="23" spans="1:12" x14ac:dyDescent="0.35">
      <c r="A23" s="46"/>
      <c r="B23" s="26" t="s">
        <v>58</v>
      </c>
      <c r="C23" s="12">
        <v>180</v>
      </c>
      <c r="D23" s="12">
        <v>104</v>
      </c>
      <c r="E23" s="15">
        <v>0.57777777777777772</v>
      </c>
      <c r="F23" s="23" t="str">
        <f t="shared" si="0"/>
        <v>50-65%</v>
      </c>
      <c r="G23" s="41">
        <f t="shared" si="1"/>
        <v>0.78385650224215242</v>
      </c>
      <c r="H23" s="41">
        <v>0.7</v>
      </c>
      <c r="I23" s="42">
        <f t="shared" si="2"/>
        <v>0.50473766027842681</v>
      </c>
      <c r="J23" s="42">
        <f t="shared" si="3"/>
        <v>0.64756749742877384</v>
      </c>
      <c r="K23" s="43">
        <f t="shared" si="4"/>
        <v>7.3040117499350909E-2</v>
      </c>
      <c r="L23" s="43">
        <f t="shared" si="5"/>
        <v>6.9789719650996118E-2</v>
      </c>
    </row>
    <row r="24" spans="1:12" x14ac:dyDescent="0.35">
      <c r="A24" s="46"/>
      <c r="B24" s="26" t="s">
        <v>59</v>
      </c>
      <c r="C24" s="12">
        <v>346</v>
      </c>
      <c r="D24" s="12">
        <v>196</v>
      </c>
      <c r="E24" s="15">
        <v>0.56647398843930641</v>
      </c>
      <c r="F24" s="23" t="str">
        <f t="shared" si="0"/>
        <v>51-62%</v>
      </c>
      <c r="G24" s="41">
        <f t="shared" si="1"/>
        <v>0.78385650224215242</v>
      </c>
      <c r="H24" s="41">
        <v>0.7</v>
      </c>
      <c r="I24" s="42">
        <f t="shared" si="2"/>
        <v>0.51381003658405344</v>
      </c>
      <c r="J24" s="42">
        <f t="shared" si="3"/>
        <v>0.61767810152495695</v>
      </c>
      <c r="K24" s="43">
        <f t="shared" si="4"/>
        <v>5.2663951855252966E-2</v>
      </c>
      <c r="L24" s="43">
        <f t="shared" si="5"/>
        <v>5.1204113085650538E-2</v>
      </c>
    </row>
    <row r="25" spans="1:12" x14ac:dyDescent="0.35">
      <c r="A25" s="47"/>
      <c r="B25" s="27" t="s">
        <v>27</v>
      </c>
      <c r="C25" s="17">
        <v>2627</v>
      </c>
      <c r="D25" s="17">
        <v>1707</v>
      </c>
      <c r="E25" s="2">
        <v>0.64979063570612872</v>
      </c>
      <c r="F25" s="24" t="str">
        <f t="shared" si="0"/>
        <v>63-67%</v>
      </c>
      <c r="G25" s="41">
        <f t="shared" si="1"/>
        <v>0.78385650224215242</v>
      </c>
      <c r="H25" s="41">
        <v>0.7</v>
      </c>
      <c r="I25" s="42">
        <f t="shared" si="2"/>
        <v>0.63134212497073317</v>
      </c>
      <c r="J25" s="42">
        <f t="shared" si="3"/>
        <v>0.66780171056279181</v>
      </c>
      <c r="K25" s="43">
        <f t="shared" si="4"/>
        <v>1.8448510735395551E-2</v>
      </c>
      <c r="L25" s="43">
        <f t="shared" si="5"/>
        <v>1.801107485666309E-2</v>
      </c>
    </row>
    <row r="26" spans="1:12" x14ac:dyDescent="0.35">
      <c r="A26" s="16"/>
      <c r="B26" s="20" t="s">
        <v>29</v>
      </c>
      <c r="C26" s="19">
        <v>25645</v>
      </c>
      <c r="D26" s="19">
        <v>20102</v>
      </c>
      <c r="E26" s="2">
        <v>0.78385650224215242</v>
      </c>
      <c r="F26" s="24" t="str">
        <f t="shared" si="0"/>
        <v>78-79%</v>
      </c>
      <c r="I26" s="42">
        <f t="shared" si="2"/>
        <v>0.77877645281206487</v>
      </c>
      <c r="J26" s="42">
        <f t="shared" si="3"/>
        <v>0.78885152493656496</v>
      </c>
      <c r="K26" s="43">
        <f t="shared" si="4"/>
        <v>5.0800494300875521E-3</v>
      </c>
      <c r="L26" s="43">
        <f t="shared" si="5"/>
        <v>4.9950226944125431E-3</v>
      </c>
    </row>
    <row r="27" spans="1:12" x14ac:dyDescent="0.35">
      <c r="I27" s="42"/>
      <c r="J27" s="42"/>
    </row>
    <row r="28" spans="1:12" x14ac:dyDescent="0.35">
      <c r="I28" s="42"/>
      <c r="J28" s="42"/>
    </row>
    <row r="29" spans="1:12" x14ac:dyDescent="0.35">
      <c r="I29" s="42"/>
      <c r="J29" s="42"/>
    </row>
    <row r="30" spans="1:12" ht="72.5" x14ac:dyDescent="0.35">
      <c r="A30" s="11" t="s">
        <v>1</v>
      </c>
      <c r="B30" s="10" t="s">
        <v>2</v>
      </c>
      <c r="C30" s="11" t="s">
        <v>63</v>
      </c>
      <c r="D30" s="11" t="s">
        <v>64</v>
      </c>
      <c r="E30" s="11" t="s">
        <v>65</v>
      </c>
      <c r="F30" s="11" t="s">
        <v>36</v>
      </c>
      <c r="I30" s="40" t="s">
        <v>37</v>
      </c>
      <c r="J30" s="40" t="s">
        <v>38</v>
      </c>
      <c r="K30" s="40" t="s">
        <v>39</v>
      </c>
      <c r="L30" s="40" t="s">
        <v>40</v>
      </c>
    </row>
    <row r="31" spans="1:12" x14ac:dyDescent="0.35">
      <c r="A31" s="49" t="s">
        <v>3</v>
      </c>
      <c r="B31" s="25" t="s">
        <v>41</v>
      </c>
      <c r="C31" s="12">
        <v>2714</v>
      </c>
      <c r="D31" s="12">
        <v>2112</v>
      </c>
      <c r="E31" s="15">
        <v>0.77818717759764189</v>
      </c>
      <c r="F31" s="21" t="str">
        <f>ROUND(I31*100,0)&amp;-ROUND(J31*100,0)&amp;"%"</f>
        <v>76-79%</v>
      </c>
      <c r="G31" s="42">
        <f t="shared" ref="G31:G47" si="6">$E$48</f>
        <v>0.67360482654600307</v>
      </c>
      <c r="H31" s="42"/>
      <c r="I31" s="42">
        <f t="shared" si="2"/>
        <v>0.76216941332286248</v>
      </c>
      <c r="J31" s="42">
        <f t="shared" si="3"/>
        <v>0.79341855292030705</v>
      </c>
      <c r="K31" s="43">
        <f>E31-I31</f>
        <v>1.6017764274779411E-2</v>
      </c>
      <c r="L31" s="43">
        <f>J31-E31</f>
        <v>1.5231375322665164E-2</v>
      </c>
    </row>
    <row r="32" spans="1:12" x14ac:dyDescent="0.35">
      <c r="A32" s="46"/>
      <c r="B32" s="26" t="s">
        <v>43</v>
      </c>
      <c r="C32" s="12">
        <v>1934</v>
      </c>
      <c r="D32" s="12">
        <v>1372</v>
      </c>
      <c r="E32" s="15">
        <v>0.70941054808686654</v>
      </c>
      <c r="F32" s="21" t="str">
        <f t="shared" ref="F32:F48" si="7">ROUND(I32*100,0)&amp;-ROUND(J32*100,0)&amp;"%"</f>
        <v>69-73%</v>
      </c>
      <c r="G32" s="42">
        <f t="shared" si="6"/>
        <v>0.67360482654600307</v>
      </c>
      <c r="H32" s="42"/>
      <c r="I32" s="42">
        <f t="shared" si="2"/>
        <v>0.68877602156391438</v>
      </c>
      <c r="J32" s="42">
        <f t="shared" si="3"/>
        <v>0.72921483255962705</v>
      </c>
      <c r="K32" s="43">
        <f t="shared" ref="K32:K48" si="8">E32-I32</f>
        <v>2.0634526522952168E-2</v>
      </c>
      <c r="L32" s="43">
        <f t="shared" ref="L32:L48" si="9">J32-E32</f>
        <v>1.9804284472760503E-2</v>
      </c>
    </row>
    <row r="33" spans="1:12" x14ac:dyDescent="0.35">
      <c r="A33" s="47"/>
      <c r="B33" s="27" t="s">
        <v>7</v>
      </c>
      <c r="C33" s="17">
        <v>4648</v>
      </c>
      <c r="D33" s="17">
        <v>3484</v>
      </c>
      <c r="E33" s="2">
        <v>0.74956970740103268</v>
      </c>
      <c r="F33" s="21" t="str">
        <f t="shared" si="7"/>
        <v>74-76%</v>
      </c>
      <c r="G33" s="42">
        <f t="shared" si="6"/>
        <v>0.67360482654600307</v>
      </c>
      <c r="H33" s="42"/>
      <c r="I33" s="42">
        <f t="shared" si="2"/>
        <v>0.73691148399378625</v>
      </c>
      <c r="J33" s="42">
        <f t="shared" si="3"/>
        <v>0.7618157465721539</v>
      </c>
      <c r="K33" s="43">
        <f t="shared" si="8"/>
        <v>1.2658223407246427E-2</v>
      </c>
      <c r="L33" s="43">
        <f t="shared" si="9"/>
        <v>1.2246039171121215E-2</v>
      </c>
    </row>
    <row r="34" spans="1:12" x14ac:dyDescent="0.35">
      <c r="A34" s="49" t="s">
        <v>8</v>
      </c>
      <c r="B34" s="26" t="s">
        <v>44</v>
      </c>
      <c r="C34" s="12">
        <v>408</v>
      </c>
      <c r="D34" s="12">
        <v>254</v>
      </c>
      <c r="E34" s="15">
        <v>0.62254901960784315</v>
      </c>
      <c r="F34" s="21" t="str">
        <f t="shared" si="7"/>
        <v>57-67%</v>
      </c>
      <c r="G34" s="42">
        <f t="shared" si="6"/>
        <v>0.67360482654600307</v>
      </c>
      <c r="H34" s="42"/>
      <c r="I34" s="42">
        <f t="shared" si="2"/>
        <v>0.57457546132139337</v>
      </c>
      <c r="J34" s="42">
        <f t="shared" si="3"/>
        <v>0.66823643061089089</v>
      </c>
      <c r="K34" s="43">
        <f t="shared" si="8"/>
        <v>4.797355828644978E-2</v>
      </c>
      <c r="L34" s="43">
        <f t="shared" si="9"/>
        <v>4.568741100304774E-2</v>
      </c>
    </row>
    <row r="35" spans="1:12" x14ac:dyDescent="0.35">
      <c r="A35" s="46"/>
      <c r="B35" s="26" t="s">
        <v>45</v>
      </c>
      <c r="C35" s="12">
        <v>525</v>
      </c>
      <c r="D35" s="12">
        <v>223</v>
      </c>
      <c r="E35" s="15">
        <v>0.42476190476190478</v>
      </c>
      <c r="F35" s="21" t="str">
        <f t="shared" si="7"/>
        <v>38-47%</v>
      </c>
      <c r="G35" s="42">
        <f t="shared" si="6"/>
        <v>0.67360482654600307</v>
      </c>
      <c r="H35" s="42"/>
      <c r="I35" s="42">
        <f t="shared" si="2"/>
        <v>0.38317588898567578</v>
      </c>
      <c r="J35" s="42">
        <f t="shared" si="3"/>
        <v>0.46744096221706805</v>
      </c>
      <c r="K35" s="43">
        <f t="shared" si="8"/>
        <v>4.1586015776229002E-2</v>
      </c>
      <c r="L35" s="43">
        <f t="shared" si="9"/>
        <v>4.2679057455163261E-2</v>
      </c>
    </row>
    <row r="36" spans="1:12" x14ac:dyDescent="0.35">
      <c r="A36" s="46"/>
      <c r="B36" s="26" t="s">
        <v>46</v>
      </c>
      <c r="C36" s="12">
        <v>236</v>
      </c>
      <c r="D36" s="12">
        <v>132</v>
      </c>
      <c r="E36" s="15">
        <v>0.55932203389830504</v>
      </c>
      <c r="F36" s="21" t="str">
        <f t="shared" si="7"/>
        <v>50-62%</v>
      </c>
      <c r="G36" s="42">
        <f t="shared" si="6"/>
        <v>0.67360482654600307</v>
      </c>
      <c r="H36" s="42"/>
      <c r="I36" s="42">
        <f t="shared" si="2"/>
        <v>0.49553331489178232</v>
      </c>
      <c r="J36" s="42">
        <f t="shared" si="3"/>
        <v>0.62121047895045933</v>
      </c>
      <c r="K36" s="43">
        <f t="shared" si="8"/>
        <v>6.3788719006522721E-2</v>
      </c>
      <c r="L36" s="43">
        <f t="shared" si="9"/>
        <v>6.1888445052154295E-2</v>
      </c>
    </row>
    <row r="37" spans="1:12" x14ac:dyDescent="0.35">
      <c r="A37" s="46"/>
      <c r="B37" s="26" t="s">
        <v>47</v>
      </c>
      <c r="C37" s="12">
        <v>200</v>
      </c>
      <c r="D37" s="12">
        <v>81</v>
      </c>
      <c r="E37" s="15">
        <v>0.40500000000000003</v>
      </c>
      <c r="F37" s="21" t="str">
        <f t="shared" si="7"/>
        <v>34-47%</v>
      </c>
      <c r="G37" s="42">
        <f t="shared" si="6"/>
        <v>0.67360482654600307</v>
      </c>
      <c r="H37" s="42"/>
      <c r="I37" s="42">
        <f t="shared" si="2"/>
        <v>0.33937784024288575</v>
      </c>
      <c r="J37" s="42">
        <f t="shared" si="3"/>
        <v>0.47420275748500962</v>
      </c>
      <c r="K37" s="43">
        <f t="shared" si="8"/>
        <v>6.5622159757114273E-2</v>
      </c>
      <c r="L37" s="43">
        <f t="shared" si="9"/>
        <v>6.9202757485009592E-2</v>
      </c>
    </row>
    <row r="38" spans="1:12" x14ac:dyDescent="0.35">
      <c r="A38" s="47"/>
      <c r="B38" s="27" t="s">
        <v>13</v>
      </c>
      <c r="C38" s="17">
        <v>1369</v>
      </c>
      <c r="D38" s="17">
        <v>690</v>
      </c>
      <c r="E38" s="2">
        <v>0.50401753104455804</v>
      </c>
      <c r="F38" s="21" t="str">
        <f t="shared" si="7"/>
        <v>48-53%</v>
      </c>
      <c r="G38" s="42">
        <f t="shared" si="6"/>
        <v>0.67360482654600307</v>
      </c>
      <c r="H38" s="42"/>
      <c r="I38" s="42">
        <f t="shared" si="2"/>
        <v>0.47755827683181579</v>
      </c>
      <c r="J38" s="42">
        <f t="shared" si="3"/>
        <v>0.53045430179076991</v>
      </c>
      <c r="K38" s="43">
        <f t="shared" si="8"/>
        <v>2.6459254212742256E-2</v>
      </c>
      <c r="L38" s="43">
        <f t="shared" si="9"/>
        <v>2.6436770746211868E-2</v>
      </c>
    </row>
    <row r="39" spans="1:12" x14ac:dyDescent="0.35">
      <c r="A39" s="46" t="s">
        <v>14</v>
      </c>
      <c r="B39" s="26" t="s">
        <v>50</v>
      </c>
      <c r="C39" s="12">
        <v>7</v>
      </c>
      <c r="D39" s="12">
        <v>2</v>
      </c>
      <c r="E39" s="15">
        <v>0.2857142857142857</v>
      </c>
      <c r="F39" s="21" t="str">
        <f t="shared" si="7"/>
        <v>8-64%</v>
      </c>
      <c r="G39" s="42">
        <f t="shared" si="6"/>
        <v>0.67360482654600307</v>
      </c>
      <c r="H39" s="42"/>
      <c r="I39" s="42">
        <f t="shared" si="2"/>
        <v>8.2219118544013786E-2</v>
      </c>
      <c r="J39" s="42">
        <f t="shared" si="3"/>
        <v>0.64106495497799032</v>
      </c>
      <c r="K39" s="43">
        <f t="shared" si="8"/>
        <v>0.20349516717027191</v>
      </c>
      <c r="L39" s="43">
        <f t="shared" si="9"/>
        <v>0.35535066926370462</v>
      </c>
    </row>
    <row r="40" spans="1:12" x14ac:dyDescent="0.35">
      <c r="A40" s="46"/>
      <c r="B40" s="26" t="s">
        <v>51</v>
      </c>
      <c r="C40" s="12">
        <v>62</v>
      </c>
      <c r="D40" s="12">
        <v>33</v>
      </c>
      <c r="E40" s="15">
        <v>0.532258064516129</v>
      </c>
      <c r="F40" s="21" t="str">
        <f t="shared" si="7"/>
        <v>41-65%</v>
      </c>
      <c r="G40" s="42">
        <f t="shared" si="6"/>
        <v>0.67360482654600307</v>
      </c>
      <c r="H40" s="42"/>
      <c r="I40" s="42">
        <f t="shared" si="2"/>
        <v>0.40984056309199907</v>
      </c>
      <c r="J40" s="42">
        <f t="shared" si="3"/>
        <v>0.6509114466676913</v>
      </c>
      <c r="K40" s="43">
        <f t="shared" si="8"/>
        <v>0.12241750142412994</v>
      </c>
      <c r="L40" s="43">
        <f t="shared" si="9"/>
        <v>0.11865338215156229</v>
      </c>
    </row>
    <row r="41" spans="1:12" x14ac:dyDescent="0.35">
      <c r="A41" s="46"/>
      <c r="B41" s="26" t="s">
        <v>52</v>
      </c>
      <c r="C41" s="12">
        <v>74</v>
      </c>
      <c r="D41" s="12">
        <v>40</v>
      </c>
      <c r="E41" s="15">
        <v>0.54054054054054057</v>
      </c>
      <c r="F41" s="21" t="str">
        <f t="shared" si="7"/>
        <v>43-65%</v>
      </c>
      <c r="G41" s="42">
        <f t="shared" si="6"/>
        <v>0.67360482654600307</v>
      </c>
      <c r="H41" s="42"/>
      <c r="I41" s="42">
        <f t="shared" si="2"/>
        <v>0.42781367867766601</v>
      </c>
      <c r="J41" s="42">
        <f t="shared" si="3"/>
        <v>0.64926608440470501</v>
      </c>
      <c r="K41" s="43">
        <f t="shared" si="8"/>
        <v>0.11272686186287456</v>
      </c>
      <c r="L41" s="43">
        <f t="shared" si="9"/>
        <v>0.10872554386416444</v>
      </c>
    </row>
    <row r="42" spans="1:12" x14ac:dyDescent="0.35">
      <c r="A42" s="46"/>
      <c r="B42" s="26" t="s">
        <v>53</v>
      </c>
      <c r="C42" s="12">
        <v>63</v>
      </c>
      <c r="D42" s="12">
        <v>26</v>
      </c>
      <c r="E42" s="15">
        <v>0.41269841269841268</v>
      </c>
      <c r="F42" s="21" t="str">
        <f t="shared" si="7"/>
        <v>30-54%</v>
      </c>
      <c r="G42" s="42">
        <f t="shared" si="6"/>
        <v>0.67360482654600307</v>
      </c>
      <c r="H42" s="42"/>
      <c r="I42" s="42">
        <f t="shared" si="2"/>
        <v>0.29958486380343008</v>
      </c>
      <c r="J42" s="42">
        <f t="shared" si="3"/>
        <v>0.53584657703549454</v>
      </c>
      <c r="K42" s="43">
        <f t="shared" si="8"/>
        <v>0.1131135488949826</v>
      </c>
      <c r="L42" s="43">
        <f t="shared" si="9"/>
        <v>0.12314816433708187</v>
      </c>
    </row>
    <row r="43" spans="1:12" x14ac:dyDescent="0.35">
      <c r="A43" s="46"/>
      <c r="B43" s="26" t="s">
        <v>54</v>
      </c>
      <c r="C43" s="12">
        <v>100</v>
      </c>
      <c r="D43" s="12">
        <v>38</v>
      </c>
      <c r="E43" s="15">
        <v>0.38</v>
      </c>
      <c r="F43" s="21" t="str">
        <f t="shared" si="7"/>
        <v>29-48%</v>
      </c>
      <c r="G43" s="42">
        <f t="shared" si="6"/>
        <v>0.67360482654600307</v>
      </c>
      <c r="H43" s="42"/>
      <c r="I43" s="42">
        <f t="shared" si="2"/>
        <v>0.290976158534895</v>
      </c>
      <c r="J43" s="42">
        <f t="shared" si="3"/>
        <v>0.47790224627200434</v>
      </c>
      <c r="K43" s="43">
        <f t="shared" si="8"/>
        <v>8.9023841465105003E-2</v>
      </c>
      <c r="L43" s="43">
        <f t="shared" si="9"/>
        <v>9.7902246272004334E-2</v>
      </c>
    </row>
    <row r="44" spans="1:12" x14ac:dyDescent="0.35">
      <c r="A44" s="46"/>
      <c r="B44" s="26" t="s">
        <v>56</v>
      </c>
      <c r="C44" s="12">
        <v>239</v>
      </c>
      <c r="D44" s="12">
        <v>125</v>
      </c>
      <c r="E44" s="15">
        <v>0.52301255230125521</v>
      </c>
      <c r="F44" s="21" t="str">
        <f t="shared" si="7"/>
        <v>46-59%</v>
      </c>
      <c r="G44" s="42">
        <f t="shared" si="6"/>
        <v>0.67360482654600307</v>
      </c>
      <c r="H44" s="42"/>
      <c r="I44" s="42">
        <f t="shared" si="2"/>
        <v>0.45982784362500567</v>
      </c>
      <c r="J44" s="42">
        <f t="shared" si="3"/>
        <v>0.58546920227852239</v>
      </c>
      <c r="K44" s="43">
        <f t="shared" si="8"/>
        <v>6.3184708676249535E-2</v>
      </c>
      <c r="L44" s="43">
        <f t="shared" si="9"/>
        <v>6.2456649977267187E-2</v>
      </c>
    </row>
    <row r="45" spans="1:12" x14ac:dyDescent="0.35">
      <c r="A45" s="46"/>
      <c r="B45" s="26" t="s">
        <v>58</v>
      </c>
      <c r="C45" s="12">
        <v>23</v>
      </c>
      <c r="D45" s="12">
        <v>8</v>
      </c>
      <c r="E45" s="15">
        <v>0.34782608695652173</v>
      </c>
      <c r="F45" s="21" t="str">
        <f t="shared" si="7"/>
        <v>19-55%</v>
      </c>
      <c r="G45" s="42">
        <f t="shared" si="6"/>
        <v>0.67360482654600307</v>
      </c>
      <c r="H45" s="42"/>
      <c r="I45" s="42">
        <f t="shared" si="2"/>
        <v>0.18811300422817184</v>
      </c>
      <c r="J45" s="42">
        <f t="shared" si="3"/>
        <v>0.55109624963644832</v>
      </c>
      <c r="K45" s="43">
        <f t="shared" si="8"/>
        <v>0.15971308272834989</v>
      </c>
      <c r="L45" s="43">
        <f t="shared" si="9"/>
        <v>0.20327016267992659</v>
      </c>
    </row>
    <row r="46" spans="1:12" x14ac:dyDescent="0.35">
      <c r="A46" s="46"/>
      <c r="B46" s="26" t="s">
        <v>59</v>
      </c>
      <c r="C46" s="12">
        <v>45</v>
      </c>
      <c r="D46" s="12">
        <v>20</v>
      </c>
      <c r="E46" s="15">
        <v>0.44444444444444442</v>
      </c>
      <c r="F46" s="21" t="str">
        <f t="shared" si="7"/>
        <v>31-59%</v>
      </c>
      <c r="G46" s="42">
        <f t="shared" si="6"/>
        <v>0.67360482654600307</v>
      </c>
      <c r="H46" s="42"/>
      <c r="I46" s="42">
        <f t="shared" si="2"/>
        <v>0.30938954539081931</v>
      </c>
      <c r="J46" s="42">
        <f t="shared" si="3"/>
        <v>0.58823837728704176</v>
      </c>
      <c r="K46" s="43">
        <f t="shared" si="8"/>
        <v>0.13505489905362511</v>
      </c>
      <c r="L46" s="43">
        <f t="shared" si="9"/>
        <v>0.14379393284259734</v>
      </c>
    </row>
    <row r="47" spans="1:12" x14ac:dyDescent="0.35">
      <c r="A47" s="47"/>
      <c r="B47" s="27" t="s">
        <v>27</v>
      </c>
      <c r="C47" s="17">
        <v>613</v>
      </c>
      <c r="D47" s="17">
        <v>292</v>
      </c>
      <c r="E47" s="2">
        <v>0.47634584013050568</v>
      </c>
      <c r="F47" s="22" t="str">
        <f t="shared" si="7"/>
        <v>44-52%</v>
      </c>
      <c r="G47" s="42">
        <f t="shared" si="6"/>
        <v>0.67360482654600307</v>
      </c>
      <c r="H47" s="42"/>
      <c r="I47" s="42">
        <f t="shared" si="2"/>
        <v>0.43707947333890063</v>
      </c>
      <c r="J47" s="42">
        <f t="shared" si="3"/>
        <v>0.51590682432381452</v>
      </c>
      <c r="K47" s="43">
        <f t="shared" si="8"/>
        <v>3.9266366791605056E-2</v>
      </c>
      <c r="L47" s="43">
        <f t="shared" si="9"/>
        <v>3.9560984193308835E-2</v>
      </c>
    </row>
    <row r="48" spans="1:12" x14ac:dyDescent="0.35">
      <c r="A48" s="16"/>
      <c r="B48" s="20" t="s">
        <v>29</v>
      </c>
      <c r="C48" s="17">
        <v>6630</v>
      </c>
      <c r="D48" s="17">
        <v>4466</v>
      </c>
      <c r="E48" s="2">
        <v>0.67360482654600307</v>
      </c>
      <c r="F48" s="22" t="str">
        <f t="shared" si="7"/>
        <v>66-68%</v>
      </c>
      <c r="I48" s="42">
        <f t="shared" si="2"/>
        <v>0.66222047213844304</v>
      </c>
      <c r="J48" s="42">
        <f t="shared" si="3"/>
        <v>0.6847881230638081</v>
      </c>
      <c r="K48" s="43">
        <f t="shared" si="8"/>
        <v>1.1384354407560027E-2</v>
      </c>
      <c r="L48" s="43">
        <f t="shared" si="9"/>
        <v>1.118329651780503E-2</v>
      </c>
    </row>
  </sheetData>
  <mergeCells count="7">
    <mergeCell ref="A39:A47"/>
    <mergeCell ref="A1:G1"/>
    <mergeCell ref="A4:A7"/>
    <mergeCell ref="A8:A12"/>
    <mergeCell ref="A13:A25"/>
    <mergeCell ref="A31:A33"/>
    <mergeCell ref="A34:A3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2"/>
  <sheetViews>
    <sheetView topLeftCell="A34" workbookViewId="0">
      <selection sqref="A1:F1"/>
    </sheetView>
  </sheetViews>
  <sheetFormatPr defaultRowHeight="14.5" x14ac:dyDescent="0.35"/>
  <cols>
    <col min="3" max="3" width="16.1796875" customWidth="1"/>
    <col min="4" max="4" width="17.7265625" customWidth="1"/>
    <col min="5" max="5" width="19" customWidth="1"/>
  </cols>
  <sheetData>
    <row r="1" spans="1:7" x14ac:dyDescent="0.35">
      <c r="A1" s="48" t="s">
        <v>0</v>
      </c>
      <c r="B1" s="48"/>
      <c r="C1" s="48"/>
      <c r="D1" s="48"/>
      <c r="E1" s="48"/>
      <c r="F1" s="48"/>
    </row>
    <row r="2" spans="1:7" x14ac:dyDescent="0.35">
      <c r="A2" s="3"/>
      <c r="B2" s="3"/>
      <c r="C2" s="3"/>
      <c r="D2" s="3"/>
      <c r="E2" s="3"/>
      <c r="F2" s="3"/>
    </row>
    <row r="3" spans="1:7" ht="58" x14ac:dyDescent="0.35">
      <c r="A3" s="11" t="s">
        <v>1</v>
      </c>
      <c r="B3" s="10" t="s">
        <v>2</v>
      </c>
      <c r="C3" s="11" t="s">
        <v>69</v>
      </c>
      <c r="D3" s="11" t="s">
        <v>67</v>
      </c>
      <c r="E3" s="11" t="s">
        <v>66</v>
      </c>
      <c r="F3" s="6"/>
    </row>
    <row r="4" spans="1:7" x14ac:dyDescent="0.35">
      <c r="A4" s="49" t="s">
        <v>3</v>
      </c>
      <c r="B4" s="13" t="s">
        <v>4</v>
      </c>
      <c r="C4" s="12">
        <v>8846</v>
      </c>
      <c r="D4" s="12">
        <v>6969</v>
      </c>
      <c r="E4" s="15">
        <f>D4/C4</f>
        <v>0.78781370110784532</v>
      </c>
      <c r="F4" s="1">
        <f>$E$26</f>
        <v>0.78778774873195478</v>
      </c>
      <c r="G4" s="18">
        <v>0.7</v>
      </c>
    </row>
    <row r="5" spans="1:7" x14ac:dyDescent="0.35">
      <c r="A5" s="46"/>
      <c r="B5" s="13" t="s">
        <v>5</v>
      </c>
      <c r="C5" s="12">
        <v>9</v>
      </c>
      <c r="D5" s="12">
        <v>8</v>
      </c>
      <c r="E5" s="15">
        <f t="shared" ref="E5:E26" si="0">D5/C5</f>
        <v>0.88888888888888884</v>
      </c>
      <c r="F5" s="1">
        <f t="shared" ref="F5:F25" si="1">$E$26</f>
        <v>0.78778774873195478</v>
      </c>
      <c r="G5" s="18">
        <v>0.7</v>
      </c>
    </row>
    <row r="6" spans="1:7" x14ac:dyDescent="0.35">
      <c r="A6" s="46"/>
      <c r="B6" s="13" t="s">
        <v>6</v>
      </c>
      <c r="C6" s="12">
        <v>6205</v>
      </c>
      <c r="D6" s="12">
        <v>5088</v>
      </c>
      <c r="E6" s="15">
        <f t="shared" si="0"/>
        <v>0.81998388396454469</v>
      </c>
      <c r="F6" s="1">
        <f t="shared" si="1"/>
        <v>0.78778774873195478</v>
      </c>
      <c r="G6" s="18">
        <v>0.7</v>
      </c>
    </row>
    <row r="7" spans="1:7" x14ac:dyDescent="0.35">
      <c r="A7" s="47"/>
      <c r="B7" s="14" t="s">
        <v>7</v>
      </c>
      <c r="C7" s="19">
        <v>15060</v>
      </c>
      <c r="D7" s="19">
        <v>12065</v>
      </c>
      <c r="E7" s="2">
        <f t="shared" si="0"/>
        <v>0.80112881806108893</v>
      </c>
      <c r="F7" s="1">
        <f t="shared" si="1"/>
        <v>0.78778774873195478</v>
      </c>
      <c r="G7" s="18">
        <v>0.7</v>
      </c>
    </row>
    <row r="8" spans="1:7" x14ac:dyDescent="0.35">
      <c r="A8" s="49" t="s">
        <v>8</v>
      </c>
      <c r="B8" s="13" t="s">
        <v>9</v>
      </c>
      <c r="C8" s="12">
        <v>4174</v>
      </c>
      <c r="D8" s="12">
        <v>3535</v>
      </c>
      <c r="E8" s="15">
        <f t="shared" si="0"/>
        <v>0.8469094393866794</v>
      </c>
      <c r="F8" s="1">
        <f t="shared" si="1"/>
        <v>0.78778774873195478</v>
      </c>
      <c r="G8" s="18">
        <v>0.7</v>
      </c>
    </row>
    <row r="9" spans="1:7" x14ac:dyDescent="0.35">
      <c r="A9" s="46"/>
      <c r="B9" s="13" t="s">
        <v>10</v>
      </c>
      <c r="C9" s="12">
        <v>879</v>
      </c>
      <c r="D9" s="12">
        <v>539</v>
      </c>
      <c r="E9" s="15">
        <f t="shared" si="0"/>
        <v>0.61319681456200226</v>
      </c>
      <c r="F9" s="1">
        <f t="shared" si="1"/>
        <v>0.78778774873195478</v>
      </c>
      <c r="G9" s="18">
        <v>0.7</v>
      </c>
    </row>
    <row r="10" spans="1:7" x14ac:dyDescent="0.35">
      <c r="A10" s="46"/>
      <c r="B10" s="13" t="s">
        <v>11</v>
      </c>
      <c r="C10" s="12">
        <v>2473</v>
      </c>
      <c r="D10" s="12">
        <v>2001</v>
      </c>
      <c r="E10" s="15">
        <f t="shared" si="0"/>
        <v>0.80913869793772741</v>
      </c>
      <c r="F10" s="1">
        <f t="shared" si="1"/>
        <v>0.78778774873195478</v>
      </c>
      <c r="G10" s="18">
        <v>0.7</v>
      </c>
    </row>
    <row r="11" spans="1:7" x14ac:dyDescent="0.35">
      <c r="A11" s="46"/>
      <c r="B11" s="13" t="s">
        <v>12</v>
      </c>
      <c r="C11" s="12">
        <v>461</v>
      </c>
      <c r="D11" s="12">
        <v>311</v>
      </c>
      <c r="E11" s="15">
        <f t="shared" si="0"/>
        <v>0.67462039045553146</v>
      </c>
      <c r="F11" s="1">
        <f t="shared" si="1"/>
        <v>0.78778774873195478</v>
      </c>
      <c r="G11" s="18">
        <v>0.7</v>
      </c>
    </row>
    <row r="12" spans="1:7" x14ac:dyDescent="0.35">
      <c r="A12" s="47"/>
      <c r="B12" s="14" t="s">
        <v>13</v>
      </c>
      <c r="C12" s="17">
        <v>7987</v>
      </c>
      <c r="D12" s="17">
        <v>6386</v>
      </c>
      <c r="E12" s="2">
        <f t="shared" si="0"/>
        <v>0.79954926755978462</v>
      </c>
      <c r="F12" s="1">
        <f t="shared" si="1"/>
        <v>0.78778774873195478</v>
      </c>
      <c r="G12" s="18">
        <v>0.7</v>
      </c>
    </row>
    <row r="13" spans="1:7" x14ac:dyDescent="0.35">
      <c r="A13" s="49" t="s">
        <v>14</v>
      </c>
      <c r="B13" s="13" t="s">
        <v>15</v>
      </c>
      <c r="C13" s="12">
        <v>10</v>
      </c>
      <c r="D13" s="12">
        <v>5</v>
      </c>
      <c r="E13" s="15">
        <f t="shared" si="0"/>
        <v>0.5</v>
      </c>
      <c r="F13" s="1">
        <f t="shared" si="1"/>
        <v>0.78778774873195478</v>
      </c>
      <c r="G13" s="18">
        <v>0.7</v>
      </c>
    </row>
    <row r="14" spans="1:7" x14ac:dyDescent="0.35">
      <c r="A14" s="46"/>
      <c r="B14" s="13" t="s">
        <v>16</v>
      </c>
      <c r="C14" s="12">
        <v>177</v>
      </c>
      <c r="D14" s="12">
        <v>116</v>
      </c>
      <c r="E14" s="15">
        <f t="shared" si="0"/>
        <v>0.65536723163841804</v>
      </c>
      <c r="F14" s="1">
        <f t="shared" si="1"/>
        <v>0.78778774873195478</v>
      </c>
      <c r="G14" s="18">
        <v>0.7</v>
      </c>
    </row>
    <row r="15" spans="1:7" x14ac:dyDescent="0.35">
      <c r="A15" s="46"/>
      <c r="B15" s="13" t="s">
        <v>17</v>
      </c>
      <c r="C15" s="12">
        <v>173</v>
      </c>
      <c r="D15" s="12">
        <v>124</v>
      </c>
      <c r="E15" s="15">
        <f t="shared" si="0"/>
        <v>0.7167630057803468</v>
      </c>
      <c r="F15" s="1">
        <f t="shared" si="1"/>
        <v>0.78778774873195478</v>
      </c>
      <c r="G15" s="18">
        <v>0.7</v>
      </c>
    </row>
    <row r="16" spans="1:7" x14ac:dyDescent="0.35">
      <c r="A16" s="46"/>
      <c r="B16" s="13" t="s">
        <v>18</v>
      </c>
      <c r="C16" s="12">
        <v>350</v>
      </c>
      <c r="D16" s="12">
        <v>262</v>
      </c>
      <c r="E16" s="15">
        <f t="shared" si="0"/>
        <v>0.74857142857142855</v>
      </c>
      <c r="F16" s="1">
        <f t="shared" si="1"/>
        <v>0.78778774873195478</v>
      </c>
      <c r="G16" s="18">
        <v>0.7</v>
      </c>
    </row>
    <row r="17" spans="1:7" x14ac:dyDescent="0.35">
      <c r="A17" s="46"/>
      <c r="B17" s="13" t="s">
        <v>19</v>
      </c>
      <c r="C17" s="12">
        <v>210</v>
      </c>
      <c r="D17" s="12">
        <v>137</v>
      </c>
      <c r="E17" s="15">
        <f t="shared" si="0"/>
        <v>0.65238095238095239</v>
      </c>
      <c r="F17" s="1">
        <f t="shared" si="1"/>
        <v>0.78778774873195478</v>
      </c>
      <c r="G17" s="18">
        <v>0.7</v>
      </c>
    </row>
    <row r="18" spans="1:7" x14ac:dyDescent="0.35">
      <c r="A18" s="46"/>
      <c r="B18" s="13" t="s">
        <v>20</v>
      </c>
      <c r="C18" s="12">
        <v>167</v>
      </c>
      <c r="D18" s="12">
        <v>125</v>
      </c>
      <c r="E18" s="15">
        <f t="shared" si="0"/>
        <v>0.74850299401197606</v>
      </c>
      <c r="F18" s="1">
        <f t="shared" si="1"/>
        <v>0.78778774873195478</v>
      </c>
      <c r="G18" s="18">
        <v>0.7</v>
      </c>
    </row>
    <row r="19" spans="1:7" x14ac:dyDescent="0.35">
      <c r="A19" s="46"/>
      <c r="B19" s="13" t="s">
        <v>21</v>
      </c>
      <c r="C19" s="12">
        <v>259</v>
      </c>
      <c r="D19" s="12">
        <v>151</v>
      </c>
      <c r="E19" s="15">
        <f t="shared" si="0"/>
        <v>0.58301158301158296</v>
      </c>
      <c r="F19" s="1">
        <f t="shared" si="1"/>
        <v>0.78778774873195478</v>
      </c>
      <c r="G19" s="18">
        <v>0.7</v>
      </c>
    </row>
    <row r="20" spans="1:7" x14ac:dyDescent="0.35">
      <c r="A20" s="46"/>
      <c r="B20" s="13" t="s">
        <v>22</v>
      </c>
      <c r="C20" s="12">
        <v>168</v>
      </c>
      <c r="D20" s="12">
        <v>119</v>
      </c>
      <c r="E20" s="15">
        <f t="shared" si="0"/>
        <v>0.70833333333333337</v>
      </c>
      <c r="F20" s="1">
        <f t="shared" si="1"/>
        <v>0.78778774873195478</v>
      </c>
      <c r="G20" s="18">
        <v>0.7</v>
      </c>
    </row>
    <row r="21" spans="1:7" x14ac:dyDescent="0.35">
      <c r="A21" s="46"/>
      <c r="B21" s="13" t="s">
        <v>23</v>
      </c>
      <c r="C21" s="12">
        <v>534</v>
      </c>
      <c r="D21" s="12">
        <v>363</v>
      </c>
      <c r="E21" s="15">
        <f t="shared" si="0"/>
        <v>0.6797752808988764</v>
      </c>
      <c r="F21" s="1">
        <f t="shared" si="1"/>
        <v>0.78778774873195478</v>
      </c>
      <c r="G21" s="18">
        <v>0.7</v>
      </c>
    </row>
    <row r="22" spans="1:7" x14ac:dyDescent="0.35">
      <c r="A22" s="46"/>
      <c r="B22" s="13" t="s">
        <v>24</v>
      </c>
      <c r="C22" s="12">
        <v>37</v>
      </c>
      <c r="D22" s="12">
        <v>29</v>
      </c>
      <c r="E22" s="15">
        <f t="shared" si="0"/>
        <v>0.78378378378378377</v>
      </c>
      <c r="F22" s="1">
        <f t="shared" si="1"/>
        <v>0.78778774873195478</v>
      </c>
      <c r="G22" s="18">
        <v>0.7</v>
      </c>
    </row>
    <row r="23" spans="1:7" x14ac:dyDescent="0.35">
      <c r="A23" s="46"/>
      <c r="B23" s="13" t="s">
        <v>25</v>
      </c>
      <c r="C23" s="12">
        <v>188</v>
      </c>
      <c r="D23" s="12">
        <v>118</v>
      </c>
      <c r="E23" s="15">
        <f t="shared" si="0"/>
        <v>0.62765957446808507</v>
      </c>
      <c r="F23" s="1">
        <f t="shared" si="1"/>
        <v>0.78778774873195478</v>
      </c>
      <c r="G23" s="18">
        <v>0.7</v>
      </c>
    </row>
    <row r="24" spans="1:7" x14ac:dyDescent="0.35">
      <c r="A24" s="46"/>
      <c r="B24" s="13" t="s">
        <v>26</v>
      </c>
      <c r="C24" s="12">
        <v>310</v>
      </c>
      <c r="D24" s="12">
        <v>191</v>
      </c>
      <c r="E24" s="15">
        <f t="shared" si="0"/>
        <v>0.61612903225806448</v>
      </c>
      <c r="F24" s="1">
        <f t="shared" si="1"/>
        <v>0.78778774873195478</v>
      </c>
      <c r="G24" s="18">
        <v>0.7</v>
      </c>
    </row>
    <row r="25" spans="1:7" x14ac:dyDescent="0.35">
      <c r="A25" s="47"/>
      <c r="B25" s="14" t="s">
        <v>27</v>
      </c>
      <c r="C25" s="17">
        <v>2583</v>
      </c>
      <c r="D25" s="17">
        <v>1740</v>
      </c>
      <c r="E25" s="2">
        <f t="shared" si="0"/>
        <v>0.67363530778164926</v>
      </c>
      <c r="F25" s="1">
        <f t="shared" si="1"/>
        <v>0.78778774873195478</v>
      </c>
      <c r="G25" s="18">
        <v>0.7</v>
      </c>
    </row>
    <row r="26" spans="1:7" x14ac:dyDescent="0.35">
      <c r="A26" s="16"/>
      <c r="B26" s="20" t="s">
        <v>29</v>
      </c>
      <c r="C26" s="19">
        <v>25630</v>
      </c>
      <c r="D26" s="19">
        <v>20191</v>
      </c>
      <c r="E26" s="2">
        <f t="shared" si="0"/>
        <v>0.78778774873195478</v>
      </c>
      <c r="F26" s="3"/>
    </row>
    <row r="27" spans="1:7" x14ac:dyDescent="0.35">
      <c r="A27" s="3"/>
      <c r="B27" s="3"/>
      <c r="C27" s="3"/>
      <c r="D27" s="3"/>
      <c r="E27" s="3"/>
      <c r="F27" s="3"/>
    </row>
    <row r="28" spans="1:7" x14ac:dyDescent="0.35">
      <c r="A28" s="3"/>
      <c r="B28" s="3"/>
      <c r="C28" s="3"/>
      <c r="D28" s="3"/>
      <c r="E28" s="3"/>
      <c r="F28" s="3"/>
    </row>
    <row r="29" spans="1:7" x14ac:dyDescent="0.35">
      <c r="A29" s="3"/>
      <c r="B29" s="3"/>
      <c r="C29" s="3"/>
      <c r="D29" s="3"/>
      <c r="E29" s="3"/>
      <c r="F29" s="3"/>
    </row>
    <row r="30" spans="1:7" ht="58" x14ac:dyDescent="0.35">
      <c r="A30" s="11" t="s">
        <v>1</v>
      </c>
      <c r="B30" s="10" t="s">
        <v>2</v>
      </c>
      <c r="C30" s="11" t="s">
        <v>68</v>
      </c>
      <c r="D30" s="11" t="s">
        <v>67</v>
      </c>
      <c r="E30" s="11" t="s">
        <v>66</v>
      </c>
      <c r="F30" s="3"/>
    </row>
    <row r="31" spans="1:7" x14ac:dyDescent="0.35">
      <c r="A31" s="49" t="s">
        <v>3</v>
      </c>
      <c r="B31" s="13" t="s">
        <v>4</v>
      </c>
      <c r="C31" s="12">
        <v>2758</v>
      </c>
      <c r="D31" s="12">
        <v>2112</v>
      </c>
      <c r="E31" s="15">
        <f>D31/C31</f>
        <v>0.76577229876722264</v>
      </c>
      <c r="F31" s="18">
        <f t="shared" ref="F31:F32" si="2">$E$53</f>
        <v>0.66875981161695452</v>
      </c>
    </row>
    <row r="32" spans="1:7" s="3" customFormat="1" x14ac:dyDescent="0.35">
      <c r="A32" s="46"/>
      <c r="B32" s="13" t="s">
        <v>5</v>
      </c>
      <c r="C32" s="12">
        <v>2</v>
      </c>
      <c r="D32" s="12">
        <v>2</v>
      </c>
      <c r="E32" s="15">
        <f>D32/C32</f>
        <v>1</v>
      </c>
      <c r="F32" s="18">
        <f t="shared" si="2"/>
        <v>0.66875981161695452</v>
      </c>
    </row>
    <row r="33" spans="1:6" x14ac:dyDescent="0.35">
      <c r="A33" s="46"/>
      <c r="B33" s="13" t="s">
        <v>6</v>
      </c>
      <c r="C33" s="12">
        <v>1687</v>
      </c>
      <c r="D33" s="12">
        <v>1182</v>
      </c>
      <c r="E33" s="15">
        <f t="shared" ref="E33:E53" si="3">D33/C33</f>
        <v>0.70065204505038525</v>
      </c>
      <c r="F33" s="18">
        <f t="shared" ref="F33:F39" si="4">$E$53</f>
        <v>0.66875981161695452</v>
      </c>
    </row>
    <row r="34" spans="1:6" x14ac:dyDescent="0.35">
      <c r="A34" s="47"/>
      <c r="B34" s="14" t="s">
        <v>7</v>
      </c>
      <c r="C34" s="17">
        <v>4447</v>
      </c>
      <c r="D34" s="17">
        <v>3296</v>
      </c>
      <c r="E34" s="2">
        <f t="shared" si="3"/>
        <v>0.74117382505059592</v>
      </c>
      <c r="F34" s="18">
        <f t="shared" si="4"/>
        <v>0.66875981161695452</v>
      </c>
    </row>
    <row r="35" spans="1:6" x14ac:dyDescent="0.35">
      <c r="A35" s="49" t="s">
        <v>8</v>
      </c>
      <c r="B35" s="13" t="s">
        <v>9</v>
      </c>
      <c r="C35" s="12">
        <v>450</v>
      </c>
      <c r="D35" s="12">
        <v>298</v>
      </c>
      <c r="E35" s="15">
        <f t="shared" si="3"/>
        <v>0.66222222222222227</v>
      </c>
      <c r="F35" s="18">
        <f t="shared" si="4"/>
        <v>0.66875981161695452</v>
      </c>
    </row>
    <row r="36" spans="1:6" x14ac:dyDescent="0.35">
      <c r="A36" s="46"/>
      <c r="B36" s="13" t="s">
        <v>10</v>
      </c>
      <c r="C36" s="12">
        <v>522</v>
      </c>
      <c r="D36" s="12">
        <v>203</v>
      </c>
      <c r="E36" s="15">
        <f t="shared" si="3"/>
        <v>0.3888888888888889</v>
      </c>
      <c r="F36" s="18">
        <f t="shared" si="4"/>
        <v>0.66875981161695452</v>
      </c>
    </row>
    <row r="37" spans="1:6" x14ac:dyDescent="0.35">
      <c r="A37" s="46"/>
      <c r="B37" s="13" t="s">
        <v>11</v>
      </c>
      <c r="C37" s="12">
        <v>216</v>
      </c>
      <c r="D37" s="12">
        <v>122</v>
      </c>
      <c r="E37" s="15">
        <f t="shared" si="3"/>
        <v>0.56481481481481477</v>
      </c>
      <c r="F37" s="18">
        <f t="shared" si="4"/>
        <v>0.66875981161695452</v>
      </c>
    </row>
    <row r="38" spans="1:6" x14ac:dyDescent="0.35">
      <c r="A38" s="46"/>
      <c r="B38" s="13" t="s">
        <v>12</v>
      </c>
      <c r="C38" s="12">
        <v>191</v>
      </c>
      <c r="D38" s="12">
        <v>99</v>
      </c>
      <c r="E38" s="15">
        <f t="shared" si="3"/>
        <v>0.51832460732984298</v>
      </c>
      <c r="F38" s="18">
        <f t="shared" si="4"/>
        <v>0.66875981161695452</v>
      </c>
    </row>
    <row r="39" spans="1:6" x14ac:dyDescent="0.35">
      <c r="A39" s="47"/>
      <c r="B39" s="14" t="s">
        <v>13</v>
      </c>
      <c r="C39" s="17">
        <v>1379</v>
      </c>
      <c r="D39" s="17">
        <v>722</v>
      </c>
      <c r="E39" s="2">
        <f t="shared" si="3"/>
        <v>0.52356780275561998</v>
      </c>
      <c r="F39" s="18">
        <f t="shared" si="4"/>
        <v>0.66875981161695452</v>
      </c>
    </row>
    <row r="40" spans="1:6" x14ac:dyDescent="0.35">
      <c r="A40" s="49" t="s">
        <v>14</v>
      </c>
      <c r="B40" s="13" t="s">
        <v>15</v>
      </c>
      <c r="C40" s="12">
        <v>0</v>
      </c>
      <c r="D40" s="12">
        <v>0</v>
      </c>
      <c r="E40" s="15">
        <v>0</v>
      </c>
      <c r="F40" s="18">
        <f t="shared" ref="F40:F41" si="5">$E$53</f>
        <v>0.66875981161695452</v>
      </c>
    </row>
    <row r="41" spans="1:6" x14ac:dyDescent="0.35">
      <c r="A41" s="46"/>
      <c r="B41" s="13" t="s">
        <v>16</v>
      </c>
      <c r="C41" s="12">
        <v>0</v>
      </c>
      <c r="D41" s="12">
        <v>0</v>
      </c>
      <c r="E41" s="15">
        <v>0</v>
      </c>
      <c r="F41" s="18">
        <f t="shared" si="5"/>
        <v>0.66875981161695452</v>
      </c>
    </row>
    <row r="42" spans="1:6" x14ac:dyDescent="0.35">
      <c r="A42" s="46"/>
      <c r="B42" s="13" t="s">
        <v>17</v>
      </c>
      <c r="C42" s="12">
        <v>11</v>
      </c>
      <c r="D42" s="12">
        <v>4</v>
      </c>
      <c r="E42" s="15">
        <f t="shared" si="3"/>
        <v>0.36363636363636365</v>
      </c>
      <c r="F42" s="18">
        <f t="shared" ref="F42:F52" si="6">$E$53</f>
        <v>0.66875981161695452</v>
      </c>
    </row>
    <row r="43" spans="1:6" x14ac:dyDescent="0.35">
      <c r="A43" s="46"/>
      <c r="B43" s="13" t="s">
        <v>18</v>
      </c>
      <c r="C43" s="12">
        <v>47</v>
      </c>
      <c r="D43" s="12">
        <v>24</v>
      </c>
      <c r="E43" s="15">
        <f t="shared" si="3"/>
        <v>0.51063829787234039</v>
      </c>
      <c r="F43" s="18">
        <f t="shared" si="6"/>
        <v>0.66875981161695452</v>
      </c>
    </row>
    <row r="44" spans="1:6" x14ac:dyDescent="0.35">
      <c r="A44" s="46"/>
      <c r="B44" s="13" t="s">
        <v>19</v>
      </c>
      <c r="C44" s="12">
        <v>73</v>
      </c>
      <c r="D44" s="12">
        <v>35</v>
      </c>
      <c r="E44" s="15">
        <f t="shared" si="3"/>
        <v>0.47945205479452052</v>
      </c>
      <c r="F44" s="18">
        <f t="shared" si="6"/>
        <v>0.66875981161695452</v>
      </c>
    </row>
    <row r="45" spans="1:6" x14ac:dyDescent="0.35">
      <c r="A45" s="46"/>
      <c r="B45" s="13" t="s">
        <v>20</v>
      </c>
      <c r="C45" s="12">
        <v>41</v>
      </c>
      <c r="D45" s="12">
        <v>11</v>
      </c>
      <c r="E45" s="15">
        <f t="shared" si="3"/>
        <v>0.26829268292682928</v>
      </c>
      <c r="F45" s="18">
        <f t="shared" si="6"/>
        <v>0.66875981161695452</v>
      </c>
    </row>
    <row r="46" spans="1:6" x14ac:dyDescent="0.35">
      <c r="A46" s="46"/>
      <c r="B46" s="13" t="s">
        <v>21</v>
      </c>
      <c r="C46" s="12">
        <v>104</v>
      </c>
      <c r="D46" s="12">
        <v>47</v>
      </c>
      <c r="E46" s="15">
        <f t="shared" si="3"/>
        <v>0.45192307692307693</v>
      </c>
      <c r="F46" s="18">
        <f t="shared" si="6"/>
        <v>0.66875981161695452</v>
      </c>
    </row>
    <row r="47" spans="1:6" x14ac:dyDescent="0.35">
      <c r="A47" s="46"/>
      <c r="B47" s="13" t="s">
        <v>22</v>
      </c>
      <c r="C47" s="12">
        <v>0</v>
      </c>
      <c r="D47" s="12">
        <v>0</v>
      </c>
      <c r="E47" s="15">
        <v>0</v>
      </c>
      <c r="F47" s="18">
        <f t="shared" si="6"/>
        <v>0.66875981161695452</v>
      </c>
    </row>
    <row r="48" spans="1:6" x14ac:dyDescent="0.35">
      <c r="A48" s="46"/>
      <c r="B48" s="13" t="s">
        <v>23</v>
      </c>
      <c r="C48" s="12">
        <v>205</v>
      </c>
      <c r="D48" s="12">
        <v>104</v>
      </c>
      <c r="E48" s="15">
        <f t="shared" si="3"/>
        <v>0.50731707317073171</v>
      </c>
      <c r="F48" s="18">
        <f t="shared" si="6"/>
        <v>0.66875981161695452</v>
      </c>
    </row>
    <row r="49" spans="1:6" x14ac:dyDescent="0.35">
      <c r="A49" s="46"/>
      <c r="B49" s="13" t="s">
        <v>24</v>
      </c>
      <c r="C49" s="12">
        <v>0</v>
      </c>
      <c r="D49" s="12">
        <v>0</v>
      </c>
      <c r="E49" s="15">
        <v>0</v>
      </c>
      <c r="F49" s="18">
        <f t="shared" si="6"/>
        <v>0.66875981161695452</v>
      </c>
    </row>
    <row r="50" spans="1:6" x14ac:dyDescent="0.35">
      <c r="A50" s="46"/>
      <c r="B50" s="13" t="s">
        <v>25</v>
      </c>
      <c r="C50" s="12">
        <v>26</v>
      </c>
      <c r="D50" s="12">
        <v>6</v>
      </c>
      <c r="E50" s="15">
        <f t="shared" si="3"/>
        <v>0.23076923076923078</v>
      </c>
      <c r="F50" s="18">
        <f t="shared" si="6"/>
        <v>0.66875981161695452</v>
      </c>
    </row>
    <row r="51" spans="1:6" x14ac:dyDescent="0.35">
      <c r="A51" s="46"/>
      <c r="B51" s="13" t="s">
        <v>26</v>
      </c>
      <c r="C51" s="12">
        <v>37</v>
      </c>
      <c r="D51" s="12">
        <v>11</v>
      </c>
      <c r="E51" s="15">
        <f t="shared" si="3"/>
        <v>0.29729729729729731</v>
      </c>
      <c r="F51" s="18">
        <f t="shared" si="6"/>
        <v>0.66875981161695452</v>
      </c>
    </row>
    <row r="52" spans="1:6" x14ac:dyDescent="0.35">
      <c r="A52" s="47"/>
      <c r="B52" s="14" t="s">
        <v>27</v>
      </c>
      <c r="C52" s="17">
        <v>544</v>
      </c>
      <c r="D52" s="17">
        <v>242</v>
      </c>
      <c r="E52" s="2">
        <f t="shared" si="3"/>
        <v>0.44485294117647056</v>
      </c>
      <c r="F52" s="18">
        <f t="shared" si="6"/>
        <v>0.66875981161695452</v>
      </c>
    </row>
    <row r="53" spans="1:6" x14ac:dyDescent="0.35">
      <c r="A53" s="16"/>
      <c r="B53" s="20" t="s">
        <v>29</v>
      </c>
      <c r="C53" s="17">
        <v>6370</v>
      </c>
      <c r="D53" s="17">
        <v>4260</v>
      </c>
      <c r="E53" s="2">
        <f t="shared" si="3"/>
        <v>0.66875981161695452</v>
      </c>
      <c r="F53" s="3"/>
    </row>
    <row r="55" spans="1:6" x14ac:dyDescent="0.35">
      <c r="A55" s="50" t="s">
        <v>3</v>
      </c>
      <c r="B55" s="28" t="s">
        <v>4</v>
      </c>
      <c r="C55" s="29">
        <v>2758</v>
      </c>
      <c r="D55" s="29">
        <v>2112</v>
      </c>
      <c r="E55" s="30">
        <f>D55/C55</f>
        <v>0.76577229876722264</v>
      </c>
      <c r="F55" s="31">
        <f>$E$53</f>
        <v>0.66875981161695452</v>
      </c>
    </row>
    <row r="56" spans="1:6" x14ac:dyDescent="0.35">
      <c r="A56" s="50"/>
      <c r="B56" s="28" t="s">
        <v>5</v>
      </c>
      <c r="C56" s="29">
        <v>2</v>
      </c>
      <c r="D56" s="29">
        <v>2</v>
      </c>
      <c r="E56" s="30">
        <f>D56/C56</f>
        <v>1</v>
      </c>
      <c r="F56" s="31">
        <f t="shared" ref="F56:F72" si="7">$E$53</f>
        <v>0.66875981161695452</v>
      </c>
    </row>
    <row r="57" spans="1:6" x14ac:dyDescent="0.35">
      <c r="A57" s="50"/>
      <c r="B57" s="28" t="s">
        <v>6</v>
      </c>
      <c r="C57" s="29">
        <v>1687</v>
      </c>
      <c r="D57" s="29">
        <v>1182</v>
      </c>
      <c r="E57" s="30">
        <f t="shared" ref="E57:E63" si="8">D57/C57</f>
        <v>0.70065204505038525</v>
      </c>
      <c r="F57" s="31">
        <f t="shared" si="7"/>
        <v>0.66875981161695452</v>
      </c>
    </row>
    <row r="58" spans="1:6" x14ac:dyDescent="0.35">
      <c r="A58" s="50"/>
      <c r="B58" s="32" t="s">
        <v>7</v>
      </c>
      <c r="C58" s="33">
        <v>4447</v>
      </c>
      <c r="D58" s="33">
        <v>3296</v>
      </c>
      <c r="E58" s="34">
        <f t="shared" si="8"/>
        <v>0.74117382505059592</v>
      </c>
      <c r="F58" s="31">
        <f t="shared" si="7"/>
        <v>0.66875981161695452</v>
      </c>
    </row>
    <row r="59" spans="1:6" x14ac:dyDescent="0.35">
      <c r="A59" s="50" t="s">
        <v>8</v>
      </c>
      <c r="B59" s="28" t="s">
        <v>9</v>
      </c>
      <c r="C59" s="29">
        <v>450</v>
      </c>
      <c r="D59" s="29">
        <v>298</v>
      </c>
      <c r="E59" s="30">
        <f t="shared" si="8"/>
        <v>0.66222222222222227</v>
      </c>
      <c r="F59" s="31">
        <f t="shared" si="7"/>
        <v>0.66875981161695452</v>
      </c>
    </row>
    <row r="60" spans="1:6" x14ac:dyDescent="0.35">
      <c r="A60" s="50"/>
      <c r="B60" s="28" t="s">
        <v>10</v>
      </c>
      <c r="C60" s="29">
        <v>522</v>
      </c>
      <c r="D60" s="29">
        <v>203</v>
      </c>
      <c r="E60" s="30">
        <f t="shared" si="8"/>
        <v>0.3888888888888889</v>
      </c>
      <c r="F60" s="31">
        <f t="shared" si="7"/>
        <v>0.66875981161695452</v>
      </c>
    </row>
    <row r="61" spans="1:6" x14ac:dyDescent="0.35">
      <c r="A61" s="50"/>
      <c r="B61" s="28" t="s">
        <v>11</v>
      </c>
      <c r="C61" s="29">
        <v>216</v>
      </c>
      <c r="D61" s="29">
        <v>122</v>
      </c>
      <c r="E61" s="30">
        <f t="shared" si="8"/>
        <v>0.56481481481481477</v>
      </c>
      <c r="F61" s="31">
        <f t="shared" si="7"/>
        <v>0.66875981161695452</v>
      </c>
    </row>
    <row r="62" spans="1:6" x14ac:dyDescent="0.35">
      <c r="A62" s="50"/>
      <c r="B62" s="28" t="s">
        <v>12</v>
      </c>
      <c r="C62" s="29">
        <v>191</v>
      </c>
      <c r="D62" s="29">
        <v>99</v>
      </c>
      <c r="E62" s="30">
        <f t="shared" si="8"/>
        <v>0.51832460732984298</v>
      </c>
      <c r="F62" s="31">
        <f t="shared" si="7"/>
        <v>0.66875981161695452</v>
      </c>
    </row>
    <row r="63" spans="1:6" x14ac:dyDescent="0.35">
      <c r="A63" s="50"/>
      <c r="B63" s="32" t="s">
        <v>13</v>
      </c>
      <c r="C63" s="33">
        <v>1379</v>
      </c>
      <c r="D63" s="33">
        <v>722</v>
      </c>
      <c r="E63" s="34">
        <f t="shared" si="8"/>
        <v>0.52356780275561998</v>
      </c>
      <c r="F63" s="31">
        <f t="shared" si="7"/>
        <v>0.66875981161695452</v>
      </c>
    </row>
    <row r="64" spans="1:6" x14ac:dyDescent="0.35">
      <c r="A64" s="50"/>
      <c r="B64" s="28" t="s">
        <v>17</v>
      </c>
      <c r="C64" s="29">
        <v>11</v>
      </c>
      <c r="D64" s="29">
        <v>4</v>
      </c>
      <c r="E64" s="30">
        <f t="shared" ref="E64:E68" si="9">D64/C64</f>
        <v>0.36363636363636365</v>
      </c>
      <c r="F64" s="31">
        <f t="shared" si="7"/>
        <v>0.66875981161695452</v>
      </c>
    </row>
    <row r="65" spans="1:6" x14ac:dyDescent="0.35">
      <c r="A65" s="50"/>
      <c r="B65" s="28" t="s">
        <v>18</v>
      </c>
      <c r="C65" s="29">
        <v>47</v>
      </c>
      <c r="D65" s="29">
        <v>24</v>
      </c>
      <c r="E65" s="30">
        <f t="shared" si="9"/>
        <v>0.51063829787234039</v>
      </c>
      <c r="F65" s="31">
        <f t="shared" si="7"/>
        <v>0.66875981161695452</v>
      </c>
    </row>
    <row r="66" spans="1:6" x14ac:dyDescent="0.35">
      <c r="A66" s="50"/>
      <c r="B66" s="28" t="s">
        <v>19</v>
      </c>
      <c r="C66" s="29">
        <v>73</v>
      </c>
      <c r="D66" s="29">
        <v>35</v>
      </c>
      <c r="E66" s="30">
        <f t="shared" si="9"/>
        <v>0.47945205479452052</v>
      </c>
      <c r="F66" s="31">
        <f t="shared" si="7"/>
        <v>0.66875981161695452</v>
      </c>
    </row>
    <row r="67" spans="1:6" x14ac:dyDescent="0.35">
      <c r="A67" s="50"/>
      <c r="B67" s="28" t="s">
        <v>20</v>
      </c>
      <c r="C67" s="29">
        <v>41</v>
      </c>
      <c r="D67" s="29">
        <v>11</v>
      </c>
      <c r="E67" s="30">
        <f t="shared" si="9"/>
        <v>0.26829268292682928</v>
      </c>
      <c r="F67" s="31">
        <f t="shared" si="7"/>
        <v>0.66875981161695452</v>
      </c>
    </row>
    <row r="68" spans="1:6" x14ac:dyDescent="0.35">
      <c r="A68" s="50"/>
      <c r="B68" s="28" t="s">
        <v>21</v>
      </c>
      <c r="C68" s="29">
        <v>104</v>
      </c>
      <c r="D68" s="29">
        <v>47</v>
      </c>
      <c r="E68" s="30">
        <f t="shared" si="9"/>
        <v>0.45192307692307693</v>
      </c>
      <c r="F68" s="31">
        <f t="shared" si="7"/>
        <v>0.66875981161695452</v>
      </c>
    </row>
    <row r="69" spans="1:6" x14ac:dyDescent="0.35">
      <c r="A69" s="50"/>
      <c r="B69" s="28" t="s">
        <v>23</v>
      </c>
      <c r="C69" s="29">
        <v>205</v>
      </c>
      <c r="D69" s="29">
        <v>104</v>
      </c>
      <c r="E69" s="30">
        <f t="shared" ref="E69" si="10">D69/C69</f>
        <v>0.50731707317073171</v>
      </c>
      <c r="F69" s="31">
        <f t="shared" si="7"/>
        <v>0.66875981161695452</v>
      </c>
    </row>
    <row r="70" spans="1:6" x14ac:dyDescent="0.35">
      <c r="A70" s="50"/>
      <c r="B70" s="28" t="s">
        <v>25</v>
      </c>
      <c r="C70" s="29">
        <v>26</v>
      </c>
      <c r="D70" s="29">
        <v>6</v>
      </c>
      <c r="E70" s="30">
        <f t="shared" ref="E70:E72" si="11">D70/C70</f>
        <v>0.23076923076923078</v>
      </c>
      <c r="F70" s="31">
        <f t="shared" si="7"/>
        <v>0.66875981161695452</v>
      </c>
    </row>
    <row r="71" spans="1:6" x14ac:dyDescent="0.35">
      <c r="A71" s="50"/>
      <c r="B71" s="28" t="s">
        <v>26</v>
      </c>
      <c r="C71" s="29">
        <v>37</v>
      </c>
      <c r="D71" s="29">
        <v>11</v>
      </c>
      <c r="E71" s="30">
        <f t="shared" si="11"/>
        <v>0.29729729729729731</v>
      </c>
      <c r="F71" s="31">
        <f t="shared" si="7"/>
        <v>0.66875981161695452</v>
      </c>
    </row>
    <row r="72" spans="1:6" x14ac:dyDescent="0.35">
      <c r="A72" s="50"/>
      <c r="B72" s="32" t="s">
        <v>27</v>
      </c>
      <c r="C72" s="33">
        <v>544</v>
      </c>
      <c r="D72" s="33">
        <v>242</v>
      </c>
      <c r="E72" s="34">
        <f t="shared" si="11"/>
        <v>0.44485294117647056</v>
      </c>
      <c r="F72" s="31">
        <f t="shared" si="7"/>
        <v>0.66875981161695452</v>
      </c>
    </row>
  </sheetData>
  <mergeCells count="10">
    <mergeCell ref="A55:A58"/>
    <mergeCell ref="A59:A63"/>
    <mergeCell ref="A64:A72"/>
    <mergeCell ref="A40:A52"/>
    <mergeCell ref="A1:F1"/>
    <mergeCell ref="A4:A7"/>
    <mergeCell ref="A8:A12"/>
    <mergeCell ref="A13:A25"/>
    <mergeCell ref="A31:A34"/>
    <mergeCell ref="A35:A3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topLeftCell="A34" workbookViewId="0">
      <selection sqref="A1:F1"/>
    </sheetView>
  </sheetViews>
  <sheetFormatPr defaultRowHeight="14.5" x14ac:dyDescent="0.35"/>
  <cols>
    <col min="3" max="3" width="14" customWidth="1"/>
    <col min="4" max="4" width="18.453125" customWidth="1"/>
    <col min="5" max="5" width="23" customWidth="1"/>
    <col min="10" max="10" width="28.7265625" bestFit="1" customWidth="1"/>
  </cols>
  <sheetData>
    <row r="1" spans="1:7" ht="15" customHeight="1" x14ac:dyDescent="0.35">
      <c r="A1" s="48" t="s">
        <v>0</v>
      </c>
      <c r="B1" s="48"/>
      <c r="C1" s="48"/>
      <c r="D1" s="48"/>
      <c r="E1" s="48"/>
      <c r="F1" s="48"/>
    </row>
    <row r="3" spans="1:7" ht="87" x14ac:dyDescent="0.35">
      <c r="A3" s="11" t="s">
        <v>1</v>
      </c>
      <c r="B3" s="10" t="s">
        <v>2</v>
      </c>
      <c r="C3" s="11" t="s">
        <v>32</v>
      </c>
      <c r="D3" s="11" t="s">
        <v>31</v>
      </c>
      <c r="E3" s="11" t="s">
        <v>30</v>
      </c>
      <c r="F3" s="6"/>
    </row>
    <row r="4" spans="1:7" x14ac:dyDescent="0.35">
      <c r="A4" s="49" t="s">
        <v>3</v>
      </c>
      <c r="B4" s="13" t="s">
        <v>4</v>
      </c>
      <c r="C4" s="12">
        <v>8785</v>
      </c>
      <c r="D4" s="12">
        <v>6921</v>
      </c>
      <c r="E4" s="15">
        <f>D4/C4</f>
        <v>0.7878201479795105</v>
      </c>
      <c r="F4" s="1">
        <f>$E$26</f>
        <v>0.78586781300376141</v>
      </c>
      <c r="G4" s="18">
        <v>0.7</v>
      </c>
    </row>
    <row r="5" spans="1:7" x14ac:dyDescent="0.35">
      <c r="A5" s="46"/>
      <c r="B5" s="13" t="s">
        <v>5</v>
      </c>
      <c r="C5" s="12">
        <v>11</v>
      </c>
      <c r="D5" s="12">
        <v>11</v>
      </c>
      <c r="E5" s="15">
        <f t="shared" ref="E5:E26" si="0">D5/C5</f>
        <v>1</v>
      </c>
      <c r="F5" s="1">
        <f t="shared" ref="F5:F25" si="1">$E$26</f>
        <v>0.78586781300376141</v>
      </c>
      <c r="G5" s="18">
        <v>0.7</v>
      </c>
    </row>
    <row r="6" spans="1:7" x14ac:dyDescent="0.35">
      <c r="A6" s="46"/>
      <c r="B6" s="13" t="s">
        <v>6</v>
      </c>
      <c r="C6" s="12">
        <v>6492</v>
      </c>
      <c r="D6" s="12">
        <v>5331</v>
      </c>
      <c r="E6" s="15">
        <f t="shared" si="0"/>
        <v>0.82116451016635861</v>
      </c>
      <c r="F6" s="1">
        <f t="shared" si="1"/>
        <v>0.78586781300376141</v>
      </c>
      <c r="G6" s="18">
        <v>0.7</v>
      </c>
    </row>
    <row r="7" spans="1:7" x14ac:dyDescent="0.35">
      <c r="A7" s="47"/>
      <c r="B7" s="14" t="s">
        <v>7</v>
      </c>
      <c r="C7" s="19">
        <v>15288</v>
      </c>
      <c r="D7" s="19">
        <v>12263</v>
      </c>
      <c r="E7" s="2">
        <f t="shared" si="0"/>
        <v>0.80213239141810566</v>
      </c>
      <c r="F7" s="1">
        <f t="shared" si="1"/>
        <v>0.78586781300376141</v>
      </c>
      <c r="G7" s="18">
        <v>0.7</v>
      </c>
    </row>
    <row r="8" spans="1:7" x14ac:dyDescent="0.35">
      <c r="A8" s="49" t="s">
        <v>8</v>
      </c>
      <c r="B8" s="13" t="s">
        <v>9</v>
      </c>
      <c r="C8" s="12">
        <v>4257</v>
      </c>
      <c r="D8" s="12">
        <v>3586</v>
      </c>
      <c r="E8" s="15">
        <f t="shared" si="0"/>
        <v>0.84237726098191212</v>
      </c>
      <c r="F8" s="1">
        <f t="shared" si="1"/>
        <v>0.78586781300376141</v>
      </c>
      <c r="G8" s="18">
        <v>0.7</v>
      </c>
    </row>
    <row r="9" spans="1:7" x14ac:dyDescent="0.35">
      <c r="A9" s="46"/>
      <c r="B9" s="13" t="s">
        <v>10</v>
      </c>
      <c r="C9" s="12">
        <v>907</v>
      </c>
      <c r="D9" s="12">
        <v>561</v>
      </c>
      <c r="E9" s="15">
        <f t="shared" si="0"/>
        <v>0.61852260198456455</v>
      </c>
      <c r="F9" s="1">
        <f t="shared" si="1"/>
        <v>0.78586781300376141</v>
      </c>
      <c r="G9" s="18">
        <v>0.7</v>
      </c>
    </row>
    <row r="10" spans="1:7" x14ac:dyDescent="0.35">
      <c r="A10" s="46"/>
      <c r="B10" s="13" t="s">
        <v>11</v>
      </c>
      <c r="C10" s="12">
        <v>2504</v>
      </c>
      <c r="D10" s="12">
        <v>2002</v>
      </c>
      <c r="E10" s="15">
        <f t="shared" si="0"/>
        <v>0.79952076677316297</v>
      </c>
      <c r="F10" s="1">
        <f t="shared" si="1"/>
        <v>0.78586781300376141</v>
      </c>
      <c r="G10" s="18">
        <v>0.7</v>
      </c>
    </row>
    <row r="11" spans="1:7" x14ac:dyDescent="0.35">
      <c r="A11" s="46"/>
      <c r="B11" s="13" t="s">
        <v>12</v>
      </c>
      <c r="C11" s="12">
        <v>421</v>
      </c>
      <c r="D11" s="12">
        <v>271</v>
      </c>
      <c r="E11" s="15">
        <f t="shared" si="0"/>
        <v>0.6437054631828979</v>
      </c>
      <c r="F11" s="1">
        <f t="shared" si="1"/>
        <v>0.78586781300376141</v>
      </c>
      <c r="G11" s="18">
        <v>0.7</v>
      </c>
    </row>
    <row r="12" spans="1:7" x14ac:dyDescent="0.35">
      <c r="A12" s="47"/>
      <c r="B12" s="14" t="s">
        <v>13</v>
      </c>
      <c r="C12" s="17">
        <v>8089</v>
      </c>
      <c r="D12" s="17">
        <v>6420</v>
      </c>
      <c r="E12" s="2">
        <f t="shared" si="0"/>
        <v>0.79367041661515636</v>
      </c>
      <c r="F12" s="1">
        <f t="shared" si="1"/>
        <v>0.78586781300376141</v>
      </c>
      <c r="G12" s="18">
        <v>0.7</v>
      </c>
    </row>
    <row r="13" spans="1:7" x14ac:dyDescent="0.35">
      <c r="A13" s="49" t="s">
        <v>14</v>
      </c>
      <c r="B13" s="13" t="s">
        <v>15</v>
      </c>
      <c r="C13" s="12">
        <v>7</v>
      </c>
      <c r="D13" s="12">
        <v>2</v>
      </c>
      <c r="E13" s="15">
        <f t="shared" si="0"/>
        <v>0.2857142857142857</v>
      </c>
      <c r="F13" s="1">
        <f t="shared" si="1"/>
        <v>0.78586781300376141</v>
      </c>
      <c r="G13" s="18">
        <v>0.7</v>
      </c>
    </row>
    <row r="14" spans="1:7" x14ac:dyDescent="0.35">
      <c r="A14" s="46"/>
      <c r="B14" s="13" t="s">
        <v>16</v>
      </c>
      <c r="C14" s="12">
        <v>239</v>
      </c>
      <c r="D14" s="12">
        <v>166</v>
      </c>
      <c r="E14" s="15">
        <f t="shared" si="0"/>
        <v>0.69456066945606698</v>
      </c>
      <c r="F14" s="1">
        <f t="shared" si="1"/>
        <v>0.78586781300376141</v>
      </c>
      <c r="G14" s="18">
        <v>0.7</v>
      </c>
    </row>
    <row r="15" spans="1:7" x14ac:dyDescent="0.35">
      <c r="A15" s="46"/>
      <c r="B15" s="13" t="s">
        <v>17</v>
      </c>
      <c r="C15" s="12">
        <v>189</v>
      </c>
      <c r="D15" s="12">
        <v>138</v>
      </c>
      <c r="E15" s="15">
        <f t="shared" si="0"/>
        <v>0.73015873015873012</v>
      </c>
      <c r="F15" s="1">
        <f t="shared" si="1"/>
        <v>0.78586781300376141</v>
      </c>
      <c r="G15" s="18">
        <v>0.7</v>
      </c>
    </row>
    <row r="16" spans="1:7" x14ac:dyDescent="0.35">
      <c r="A16" s="46"/>
      <c r="B16" s="13" t="s">
        <v>18</v>
      </c>
      <c r="C16" s="12">
        <v>330</v>
      </c>
      <c r="D16" s="12">
        <v>228</v>
      </c>
      <c r="E16" s="15">
        <f t="shared" si="0"/>
        <v>0.69090909090909092</v>
      </c>
      <c r="F16" s="1">
        <f t="shared" si="1"/>
        <v>0.78586781300376141</v>
      </c>
      <c r="G16" s="18">
        <v>0.7</v>
      </c>
    </row>
    <row r="17" spans="1:7" x14ac:dyDescent="0.35">
      <c r="A17" s="46"/>
      <c r="B17" s="13" t="s">
        <v>19</v>
      </c>
      <c r="C17" s="12">
        <v>235</v>
      </c>
      <c r="D17" s="12">
        <v>152</v>
      </c>
      <c r="E17" s="15">
        <f t="shared" si="0"/>
        <v>0.64680851063829792</v>
      </c>
      <c r="F17" s="1">
        <f t="shared" si="1"/>
        <v>0.78586781300376141</v>
      </c>
      <c r="G17" s="18">
        <v>0.7</v>
      </c>
    </row>
    <row r="18" spans="1:7" x14ac:dyDescent="0.35">
      <c r="A18" s="46"/>
      <c r="B18" s="13" t="s">
        <v>20</v>
      </c>
      <c r="C18" s="12">
        <v>146</v>
      </c>
      <c r="D18" s="12">
        <v>107</v>
      </c>
      <c r="E18" s="15">
        <f t="shared" si="0"/>
        <v>0.73287671232876717</v>
      </c>
      <c r="F18" s="1">
        <f t="shared" si="1"/>
        <v>0.78586781300376141</v>
      </c>
      <c r="G18" s="18">
        <v>0.7</v>
      </c>
    </row>
    <row r="19" spans="1:7" x14ac:dyDescent="0.35">
      <c r="A19" s="46"/>
      <c r="B19" s="13" t="s">
        <v>21</v>
      </c>
      <c r="C19" s="12">
        <v>260</v>
      </c>
      <c r="D19" s="12">
        <v>174</v>
      </c>
      <c r="E19" s="15">
        <f t="shared" si="0"/>
        <v>0.66923076923076918</v>
      </c>
      <c r="F19" s="1">
        <f t="shared" si="1"/>
        <v>0.78586781300376141</v>
      </c>
      <c r="G19" s="18">
        <v>0.7</v>
      </c>
    </row>
    <row r="20" spans="1:7" x14ac:dyDescent="0.35">
      <c r="A20" s="46"/>
      <c r="B20" s="13" t="s">
        <v>22</v>
      </c>
      <c r="C20" s="12">
        <v>155</v>
      </c>
      <c r="D20" s="12">
        <v>110</v>
      </c>
      <c r="E20" s="15">
        <f t="shared" si="0"/>
        <v>0.70967741935483875</v>
      </c>
      <c r="F20" s="1">
        <f t="shared" si="1"/>
        <v>0.78586781300376141</v>
      </c>
      <c r="G20" s="18">
        <v>0.7</v>
      </c>
    </row>
    <row r="21" spans="1:7" x14ac:dyDescent="0.35">
      <c r="A21" s="46"/>
      <c r="B21" s="13" t="s">
        <v>23</v>
      </c>
      <c r="C21" s="12">
        <v>578</v>
      </c>
      <c r="D21" s="12">
        <v>379</v>
      </c>
      <c r="E21" s="15">
        <f t="shared" si="0"/>
        <v>0.65570934256055369</v>
      </c>
      <c r="F21" s="1">
        <f t="shared" si="1"/>
        <v>0.78586781300376141</v>
      </c>
      <c r="G21" s="18">
        <v>0.7</v>
      </c>
    </row>
    <row r="22" spans="1:7" x14ac:dyDescent="0.35">
      <c r="A22" s="46"/>
      <c r="B22" s="13" t="s">
        <v>24</v>
      </c>
      <c r="C22" s="12">
        <v>29</v>
      </c>
      <c r="D22" s="12">
        <v>21</v>
      </c>
      <c r="E22" s="15">
        <f t="shared" si="0"/>
        <v>0.72413793103448276</v>
      </c>
      <c r="F22" s="1">
        <f t="shared" si="1"/>
        <v>0.78586781300376141</v>
      </c>
      <c r="G22" s="18">
        <v>0.7</v>
      </c>
    </row>
    <row r="23" spans="1:7" x14ac:dyDescent="0.35">
      <c r="A23" s="46"/>
      <c r="B23" s="13" t="s">
        <v>25</v>
      </c>
      <c r="C23" s="12">
        <v>200</v>
      </c>
      <c r="D23" s="12">
        <v>137</v>
      </c>
      <c r="E23" s="15">
        <f t="shared" si="0"/>
        <v>0.68500000000000005</v>
      </c>
      <c r="F23" s="1">
        <f t="shared" si="1"/>
        <v>0.78586781300376141</v>
      </c>
      <c r="G23" s="18">
        <v>0.7</v>
      </c>
    </row>
    <row r="24" spans="1:7" x14ac:dyDescent="0.35">
      <c r="A24" s="46"/>
      <c r="B24" s="13" t="s">
        <v>26</v>
      </c>
      <c r="C24" s="12">
        <v>309</v>
      </c>
      <c r="D24" s="12">
        <v>178</v>
      </c>
      <c r="E24" s="15">
        <f t="shared" si="0"/>
        <v>0.57605177993527512</v>
      </c>
      <c r="F24" s="1">
        <f t="shared" si="1"/>
        <v>0.78586781300376141</v>
      </c>
      <c r="G24" s="18">
        <v>0.7</v>
      </c>
    </row>
    <row r="25" spans="1:7" x14ac:dyDescent="0.35">
      <c r="A25" s="47"/>
      <c r="B25" s="14" t="s">
        <v>27</v>
      </c>
      <c r="C25" s="17">
        <v>2677</v>
      </c>
      <c r="D25" s="17">
        <v>1792</v>
      </c>
      <c r="E25" s="2">
        <f t="shared" si="0"/>
        <v>0.6694060515502428</v>
      </c>
      <c r="F25" s="1">
        <f t="shared" si="1"/>
        <v>0.78586781300376141</v>
      </c>
      <c r="G25" s="18">
        <v>0.7</v>
      </c>
    </row>
    <row r="26" spans="1:7" x14ac:dyDescent="0.35">
      <c r="A26" s="16"/>
      <c r="B26" s="16" t="s">
        <v>29</v>
      </c>
      <c r="C26" s="19">
        <v>26054</v>
      </c>
      <c r="D26" s="19">
        <v>20475</v>
      </c>
      <c r="E26" s="2">
        <f t="shared" si="0"/>
        <v>0.78586781300376141</v>
      </c>
    </row>
    <row r="30" spans="1:7" ht="87" x14ac:dyDescent="0.35">
      <c r="A30" s="11" t="s">
        <v>1</v>
      </c>
      <c r="B30" s="10" t="s">
        <v>2</v>
      </c>
      <c r="C30" s="11" t="s">
        <v>35</v>
      </c>
      <c r="D30" s="11" t="s">
        <v>34</v>
      </c>
      <c r="E30" s="11" t="s">
        <v>33</v>
      </c>
    </row>
    <row r="31" spans="1:7" x14ac:dyDescent="0.35">
      <c r="A31" s="49" t="s">
        <v>3</v>
      </c>
      <c r="B31" s="13" t="s">
        <v>4</v>
      </c>
      <c r="C31" s="12">
        <v>2806</v>
      </c>
      <c r="D31" s="12">
        <v>2195</v>
      </c>
      <c r="E31" s="15">
        <v>0.78225231646471849</v>
      </c>
      <c r="F31" s="18">
        <f>$E$53</f>
        <v>0.6775249376558603</v>
      </c>
    </row>
    <row r="32" spans="1:7" s="3" customFormat="1" x14ac:dyDescent="0.35">
      <c r="A32" s="46"/>
      <c r="B32" s="13" t="s">
        <v>5</v>
      </c>
      <c r="C32" s="12">
        <v>11</v>
      </c>
      <c r="D32" s="12">
        <v>11</v>
      </c>
      <c r="E32" s="15">
        <f>D32/C32</f>
        <v>1</v>
      </c>
      <c r="F32" s="18">
        <f t="shared" ref="F32:F36" si="2">$E$53</f>
        <v>0.6775249376558603</v>
      </c>
    </row>
    <row r="33" spans="1:6" x14ac:dyDescent="0.35">
      <c r="A33" s="46"/>
      <c r="B33" s="13" t="s">
        <v>6</v>
      </c>
      <c r="C33" s="12">
        <v>1723</v>
      </c>
      <c r="D33" s="12">
        <v>1231</v>
      </c>
      <c r="E33" s="15">
        <v>0.71445153801508998</v>
      </c>
      <c r="F33" s="18">
        <f t="shared" si="2"/>
        <v>0.6775249376558603</v>
      </c>
    </row>
    <row r="34" spans="1:6" x14ac:dyDescent="0.35">
      <c r="A34" s="47"/>
      <c r="B34" s="14" t="s">
        <v>7</v>
      </c>
      <c r="C34" s="17">
        <v>4529</v>
      </c>
      <c r="D34" s="17">
        <v>3426</v>
      </c>
      <c r="E34" s="2">
        <v>0.75645837933318616</v>
      </c>
      <c r="F34" s="18">
        <f t="shared" si="2"/>
        <v>0.6775249376558603</v>
      </c>
    </row>
    <row r="35" spans="1:6" x14ac:dyDescent="0.35">
      <c r="A35" s="49" t="s">
        <v>8</v>
      </c>
      <c r="B35" s="13" t="s">
        <v>9</v>
      </c>
      <c r="C35" s="12">
        <v>448</v>
      </c>
      <c r="D35" s="12">
        <v>279</v>
      </c>
      <c r="E35" s="15">
        <v>0.6227678571428571</v>
      </c>
      <c r="F35" s="18">
        <f t="shared" si="2"/>
        <v>0.6775249376558603</v>
      </c>
    </row>
    <row r="36" spans="1:6" x14ac:dyDescent="0.35">
      <c r="A36" s="46"/>
      <c r="B36" s="13" t="s">
        <v>10</v>
      </c>
      <c r="C36" s="12">
        <v>490</v>
      </c>
      <c r="D36" s="12">
        <v>177</v>
      </c>
      <c r="E36" s="15">
        <v>0.36122448979591837</v>
      </c>
      <c r="F36" s="18">
        <f t="shared" si="2"/>
        <v>0.6775249376558603</v>
      </c>
    </row>
    <row r="37" spans="1:6" x14ac:dyDescent="0.35">
      <c r="A37" s="46"/>
      <c r="B37" s="13" t="s">
        <v>11</v>
      </c>
      <c r="C37" s="12">
        <v>223</v>
      </c>
      <c r="D37" s="12">
        <v>129</v>
      </c>
      <c r="E37" s="15">
        <v>0.57847533632286996</v>
      </c>
      <c r="F37" s="18">
        <f>$E$53</f>
        <v>0.6775249376558603</v>
      </c>
    </row>
    <row r="38" spans="1:6" x14ac:dyDescent="0.35">
      <c r="A38" s="46"/>
      <c r="B38" s="13" t="s">
        <v>12</v>
      </c>
      <c r="C38" s="12">
        <v>218</v>
      </c>
      <c r="D38" s="12">
        <v>116</v>
      </c>
      <c r="E38" s="15">
        <v>0.5321100917431193</v>
      </c>
      <c r="F38" s="18">
        <f>$E$53</f>
        <v>0.6775249376558603</v>
      </c>
    </row>
    <row r="39" spans="1:6" x14ac:dyDescent="0.35">
      <c r="A39" s="47"/>
      <c r="B39" s="14" t="s">
        <v>13</v>
      </c>
      <c r="C39" s="17">
        <v>1379</v>
      </c>
      <c r="D39" s="17">
        <v>701</v>
      </c>
      <c r="E39" s="2">
        <v>0.50833937635968096</v>
      </c>
      <c r="F39" s="18">
        <f>$E$53</f>
        <v>0.6775249376558603</v>
      </c>
    </row>
    <row r="40" spans="1:6" x14ac:dyDescent="0.35">
      <c r="A40" s="49" t="s">
        <v>14</v>
      </c>
      <c r="B40" s="13" t="s">
        <v>15</v>
      </c>
      <c r="C40" s="12">
        <v>0</v>
      </c>
      <c r="D40" s="12">
        <v>0</v>
      </c>
      <c r="E40" s="15">
        <v>0</v>
      </c>
      <c r="F40" s="18">
        <f t="shared" ref="F40:F41" si="3">$E$53</f>
        <v>0.6775249376558603</v>
      </c>
    </row>
    <row r="41" spans="1:6" x14ac:dyDescent="0.35">
      <c r="A41" s="46"/>
      <c r="B41" s="13" t="s">
        <v>16</v>
      </c>
      <c r="C41" s="12">
        <v>0</v>
      </c>
      <c r="D41" s="12">
        <v>0</v>
      </c>
      <c r="E41" s="15">
        <v>0</v>
      </c>
      <c r="F41" s="18">
        <f t="shared" si="3"/>
        <v>0.6775249376558603</v>
      </c>
    </row>
    <row r="42" spans="1:6" x14ac:dyDescent="0.35">
      <c r="A42" s="46"/>
      <c r="B42" s="13" t="s">
        <v>17</v>
      </c>
      <c r="C42" s="12">
        <v>12</v>
      </c>
      <c r="D42" s="12">
        <v>3</v>
      </c>
      <c r="E42" s="15">
        <v>0.25</v>
      </c>
      <c r="F42" s="18">
        <f t="shared" ref="F42:F52" si="4">$E$53</f>
        <v>0.6775249376558603</v>
      </c>
    </row>
    <row r="43" spans="1:6" x14ac:dyDescent="0.35">
      <c r="A43" s="46"/>
      <c r="B43" s="13" t="s">
        <v>18</v>
      </c>
      <c r="C43" s="12">
        <v>55</v>
      </c>
      <c r="D43" s="12">
        <v>29</v>
      </c>
      <c r="E43" s="15">
        <v>0.52727272727272723</v>
      </c>
      <c r="F43" s="18">
        <f t="shared" si="4"/>
        <v>0.6775249376558603</v>
      </c>
    </row>
    <row r="44" spans="1:6" x14ac:dyDescent="0.35">
      <c r="A44" s="46"/>
      <c r="B44" s="13" t="s">
        <v>19</v>
      </c>
      <c r="C44" s="12">
        <v>58</v>
      </c>
      <c r="D44" s="12">
        <v>22</v>
      </c>
      <c r="E44" s="15">
        <v>0.37931034482758619</v>
      </c>
      <c r="F44" s="18">
        <f t="shared" si="4"/>
        <v>0.6775249376558603</v>
      </c>
    </row>
    <row r="45" spans="1:6" x14ac:dyDescent="0.35">
      <c r="A45" s="46"/>
      <c r="B45" s="13" t="s">
        <v>20</v>
      </c>
      <c r="C45" s="12">
        <v>44</v>
      </c>
      <c r="D45" s="12">
        <v>16</v>
      </c>
      <c r="E45" s="15">
        <v>0.36363636363636365</v>
      </c>
      <c r="F45" s="18">
        <f t="shared" si="4"/>
        <v>0.6775249376558603</v>
      </c>
    </row>
    <row r="46" spans="1:6" x14ac:dyDescent="0.35">
      <c r="A46" s="46"/>
      <c r="B46" s="13" t="s">
        <v>21</v>
      </c>
      <c r="C46" s="12">
        <v>100</v>
      </c>
      <c r="D46" s="12">
        <v>57</v>
      </c>
      <c r="E46" s="15">
        <v>0.56999999999999995</v>
      </c>
      <c r="F46" s="18">
        <f t="shared" si="4"/>
        <v>0.6775249376558603</v>
      </c>
    </row>
    <row r="47" spans="1:6" x14ac:dyDescent="0.35">
      <c r="A47" s="46"/>
      <c r="B47" s="13" t="s">
        <v>22</v>
      </c>
      <c r="C47" s="12">
        <v>0</v>
      </c>
      <c r="D47" s="12">
        <v>0</v>
      </c>
      <c r="E47" s="15">
        <v>0</v>
      </c>
      <c r="F47" s="18">
        <f t="shared" si="4"/>
        <v>0.6775249376558603</v>
      </c>
    </row>
    <row r="48" spans="1:6" x14ac:dyDescent="0.35">
      <c r="A48" s="46"/>
      <c r="B48" s="13" t="s">
        <v>23</v>
      </c>
      <c r="C48" s="12">
        <v>165</v>
      </c>
      <c r="D48" s="12">
        <v>68</v>
      </c>
      <c r="E48" s="15">
        <v>0.41212121212121211</v>
      </c>
      <c r="F48" s="18">
        <f t="shared" si="4"/>
        <v>0.6775249376558603</v>
      </c>
    </row>
    <row r="49" spans="1:6" x14ac:dyDescent="0.35">
      <c r="A49" s="46"/>
      <c r="B49" s="13" t="s">
        <v>24</v>
      </c>
      <c r="C49" s="12">
        <v>0</v>
      </c>
      <c r="D49" s="12">
        <v>0</v>
      </c>
      <c r="E49" s="15">
        <v>0</v>
      </c>
      <c r="F49" s="18">
        <f t="shared" si="4"/>
        <v>0.6775249376558603</v>
      </c>
    </row>
    <row r="50" spans="1:6" x14ac:dyDescent="0.35">
      <c r="A50" s="46"/>
      <c r="B50" s="13" t="s">
        <v>25</v>
      </c>
      <c r="C50" s="12">
        <v>18</v>
      </c>
      <c r="D50" s="12">
        <v>6</v>
      </c>
      <c r="E50" s="15">
        <v>0.33333333333333331</v>
      </c>
      <c r="F50" s="18">
        <f t="shared" si="4"/>
        <v>0.6775249376558603</v>
      </c>
    </row>
    <row r="51" spans="1:6" x14ac:dyDescent="0.35">
      <c r="A51" s="46"/>
      <c r="B51" s="13" t="s">
        <v>26</v>
      </c>
      <c r="C51" s="12">
        <v>56</v>
      </c>
      <c r="D51" s="12">
        <v>19</v>
      </c>
      <c r="E51" s="15">
        <v>0.3392857142857143</v>
      </c>
      <c r="F51" s="18">
        <f t="shared" si="4"/>
        <v>0.6775249376558603</v>
      </c>
    </row>
    <row r="52" spans="1:6" x14ac:dyDescent="0.35">
      <c r="A52" s="47"/>
      <c r="B52" s="14" t="s">
        <v>27</v>
      </c>
      <c r="C52" s="17">
        <v>508</v>
      </c>
      <c r="D52" s="17">
        <v>220</v>
      </c>
      <c r="E52" s="2">
        <v>0.43307086614173229</v>
      </c>
      <c r="F52" s="18">
        <f t="shared" si="4"/>
        <v>0.6775249376558603</v>
      </c>
    </row>
    <row r="53" spans="1:6" x14ac:dyDescent="0.35">
      <c r="A53" s="16" t="s">
        <v>28</v>
      </c>
      <c r="B53" s="16" t="s">
        <v>29</v>
      </c>
      <c r="C53" s="17">
        <v>6416</v>
      </c>
      <c r="D53" s="17">
        <v>4347</v>
      </c>
      <c r="E53" s="2">
        <v>0.6775249376558603</v>
      </c>
    </row>
  </sheetData>
  <mergeCells count="7">
    <mergeCell ref="A1:F1"/>
    <mergeCell ref="A31:A34"/>
    <mergeCell ref="A35:A39"/>
    <mergeCell ref="A40:A52"/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Aruandesse2018</vt:lpstr>
      <vt:lpstr>Aruandesse2017</vt:lpstr>
      <vt:lpstr>Aruandesse2016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2020-11-12T09:29:57Z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intensiivravi_3_1903.xlsx</vt:lpwstr>
  </property>
</Properties>
</file>