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C2AE927F-8715-4A0A-B850-D28381ECA1C0}" xr6:coauthVersionLast="45" xr6:coauthVersionMax="45" xr10:uidLastSave="{00000000-0000-0000-0000-000000000000}"/>
  <bookViews>
    <workbookView xWindow="-120" yWindow="-120" windowWidth="29040" windowHeight="15840" tabRatio="882" activeTab="1" xr2:uid="{00000000-000D-0000-FFFF-FFFF00000000}"/>
  </bookViews>
  <sheets>
    <sheet name="Kirjeldus'18" sheetId="28" r:id="rId1"/>
    <sheet name="Aruandesse2018" sheetId="29" r:id="rId2"/>
    <sheet name="Kirjeldus'17" sheetId="7" r:id="rId3"/>
    <sheet name="Aruandesse2017" sheetId="26" r:id="rId4"/>
    <sheet name="Kirjeldus'16" sheetId="27" r:id="rId5"/>
    <sheet name="Aruandesse2016" sheetId="18" r:id="rId6"/>
  </sheets>
  <definedNames>
    <definedName name="DF_GRID_1" localSheetId="3">#REF!</definedName>
    <definedName name="DF_GRID_1" localSheetId="1">#REF!</definedName>
    <definedName name="DF_GRID_1">#REF!</definedName>
    <definedName name="DF_GRID_1_1" localSheetId="3">#REF!</definedName>
    <definedName name="DF_GRID_1_1" localSheetId="1">#REF!</definedName>
    <definedName name="DF_GRID_1_1">#REF!</definedName>
    <definedName name="DF_GRID_1_2" localSheetId="3">#REF!</definedName>
    <definedName name="DF_GRID_1_2" localSheetId="1">#REF!</definedName>
    <definedName name="DF_GRID_1_2">#REF!</definedName>
    <definedName name="DF_GRID_1_3" localSheetId="3">#REF!</definedName>
    <definedName name="DF_GRID_1_3" localSheetId="1">#REF!</definedName>
    <definedName name="DF_GRID_1_3">#REF!</definedName>
    <definedName name="DF_GRID_1_4" localSheetId="3">#REF!</definedName>
    <definedName name="DF_GRID_1_4" localSheetId="1">#REF!</definedName>
    <definedName name="DF_GRID_1_4">#REF!</definedName>
    <definedName name="DF_GRID_1_5" localSheetId="3">#REF!</definedName>
    <definedName name="DF_GRID_1_5" localSheetId="1">#REF!</definedName>
    <definedName name="DF_GRID_1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9" l="1"/>
  <c r="D27" i="29"/>
  <c r="E14" i="29"/>
  <c r="D15" i="29"/>
  <c r="E15" i="29" s="1"/>
  <c r="C15" i="29"/>
  <c r="F8" i="29"/>
  <c r="E7" i="29"/>
  <c r="F7" i="29"/>
  <c r="C10" i="29"/>
  <c r="F14" i="29" l="1"/>
  <c r="E27" i="29"/>
  <c r="C28" i="29"/>
  <c r="F20" i="29"/>
  <c r="C27" i="29"/>
  <c r="E8" i="29"/>
  <c r="D10" i="29"/>
  <c r="E7" i="26"/>
  <c r="F7" i="26"/>
  <c r="E8" i="26"/>
  <c r="F8" i="26"/>
  <c r="E9" i="26"/>
  <c r="F9" i="26"/>
  <c r="E10" i="26"/>
  <c r="F10" i="26"/>
  <c r="E14" i="26"/>
  <c r="F14" i="26"/>
  <c r="E15" i="26"/>
  <c r="F15" i="26"/>
  <c r="E28" i="26"/>
  <c r="F28" i="26"/>
  <c r="E30" i="26"/>
  <c r="E31" i="26"/>
  <c r="F31" i="26"/>
  <c r="C31" i="29" l="1"/>
  <c r="E10" i="29"/>
  <c r="D28" i="29"/>
  <c r="F27" i="29"/>
  <c r="F15" i="29"/>
  <c r="K13" i="26"/>
  <c r="J22" i="26"/>
  <c r="E28" i="29" l="1"/>
  <c r="D31" i="29"/>
  <c r="E31" i="29" s="1"/>
  <c r="F28" i="29"/>
  <c r="F10" i="29"/>
  <c r="F31" i="29"/>
  <c r="J23" i="26"/>
  <c r="K20" i="26"/>
  <c r="K19" i="26"/>
  <c r="K26" i="26"/>
  <c r="J20" i="26"/>
  <c r="J24" i="26"/>
  <c r="K14" i="26"/>
  <c r="K18" i="26"/>
  <c r="K11" i="26"/>
  <c r="K22" i="26"/>
  <c r="J13" i="26"/>
  <c r="G31" i="29" l="1"/>
  <c r="G26" i="29"/>
  <c r="G24" i="29"/>
  <c r="G20" i="29"/>
  <c r="G16" i="29"/>
  <c r="G12" i="29"/>
  <c r="G8" i="29"/>
  <c r="G17" i="29"/>
  <c r="G30" i="29"/>
  <c r="G29" i="29"/>
  <c r="G23" i="29"/>
  <c r="G19" i="29"/>
  <c r="G15" i="29"/>
  <c r="G11" i="29"/>
  <c r="G7" i="29"/>
  <c r="G27" i="29"/>
  <c r="G9" i="29"/>
  <c r="G28" i="29"/>
  <c r="G22" i="29"/>
  <c r="G18" i="29"/>
  <c r="G14" i="29"/>
  <c r="G10" i="29"/>
  <c r="G25" i="29"/>
  <c r="G21" i="29"/>
  <c r="G13" i="29"/>
  <c r="K23" i="26"/>
  <c r="J17" i="26"/>
  <c r="J21" i="26"/>
  <c r="J29" i="26"/>
  <c r="J8" i="26"/>
  <c r="J9" i="26"/>
  <c r="J19" i="26"/>
  <c r="K17" i="26"/>
  <c r="K24" i="26"/>
  <c r="K21" i="26"/>
  <c r="J26" i="26"/>
  <c r="J12" i="26"/>
  <c r="K7" i="26"/>
  <c r="K8" i="26"/>
  <c r="J11" i="26"/>
  <c r="J7" i="26"/>
  <c r="K29" i="26"/>
  <c r="K9" i="26"/>
  <c r="K30" i="26"/>
  <c r="J30" i="26"/>
  <c r="J16" i="26"/>
  <c r="K12" i="26"/>
  <c r="J14" i="26"/>
  <c r="K16" i="26"/>
  <c r="J18" i="26"/>
  <c r="F28" i="18"/>
  <c r="E28" i="18"/>
  <c r="K28" i="18" s="1"/>
  <c r="K27" i="26" l="1"/>
  <c r="J15" i="26"/>
  <c r="K15" i="26"/>
  <c r="J27" i="26"/>
  <c r="J10" i="26"/>
  <c r="K10" i="26"/>
  <c r="J28" i="18"/>
  <c r="F23" i="18"/>
  <c r="E23" i="18"/>
  <c r="K23" i="18" l="1"/>
  <c r="J23" i="18"/>
  <c r="K28" i="26"/>
  <c r="J28" i="26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4" i="18"/>
  <c r="F25" i="18"/>
  <c r="F26" i="18"/>
  <c r="F27" i="18"/>
  <c r="F30" i="18"/>
  <c r="F7" i="18"/>
  <c r="G57" i="26" l="1"/>
  <c r="G50" i="26"/>
  <c r="G44" i="26"/>
  <c r="G35" i="26"/>
  <c r="G53" i="26"/>
  <c r="G38" i="26"/>
  <c r="G55" i="26"/>
  <c r="G59" i="26"/>
  <c r="G58" i="26"/>
  <c r="G54" i="26"/>
  <c r="G52" i="26"/>
  <c r="G51" i="26"/>
  <c r="G48" i="26"/>
  <c r="G47" i="26"/>
  <c r="G46" i="26"/>
  <c r="G43" i="26"/>
  <c r="G40" i="26"/>
  <c r="G39" i="26"/>
  <c r="G56" i="26"/>
  <c r="G49" i="26"/>
  <c r="G42" i="26"/>
  <c r="G36" i="26"/>
  <c r="G45" i="26"/>
  <c r="G41" i="26"/>
  <c r="G37" i="26"/>
  <c r="G31" i="26"/>
  <c r="G7" i="26"/>
  <c r="K31" i="26"/>
  <c r="J31" i="26"/>
  <c r="G10" i="26"/>
  <c r="G14" i="26"/>
  <c r="G18" i="26"/>
  <c r="G22" i="26"/>
  <c r="G26" i="26"/>
  <c r="G30" i="26"/>
  <c r="G13" i="26"/>
  <c r="G21" i="26"/>
  <c r="G11" i="26"/>
  <c r="G15" i="26"/>
  <c r="G19" i="26"/>
  <c r="G23" i="26"/>
  <c r="G27" i="26"/>
  <c r="G9" i="26"/>
  <c r="G25" i="26"/>
  <c r="G8" i="26"/>
  <c r="G12" i="26"/>
  <c r="G16" i="26"/>
  <c r="G20" i="26"/>
  <c r="G24" i="26"/>
  <c r="G28" i="26"/>
  <c r="G17" i="26"/>
  <c r="G29" i="26"/>
  <c r="E14" i="18"/>
  <c r="J14" i="18" s="1"/>
  <c r="E17" i="18"/>
  <c r="J17" i="18" s="1"/>
  <c r="E21" i="18"/>
  <c r="J21" i="18" s="1"/>
  <c r="E24" i="18"/>
  <c r="J24" i="18" s="1"/>
  <c r="E8" i="18"/>
  <c r="J8" i="18" s="1"/>
  <c r="K17" i="18" l="1"/>
  <c r="K8" i="18"/>
  <c r="K24" i="18"/>
  <c r="K21" i="18"/>
  <c r="K14" i="18"/>
  <c r="E19" i="18"/>
  <c r="E9" i="18"/>
  <c r="E13" i="18"/>
  <c r="E10" i="18"/>
  <c r="E20" i="18"/>
  <c r="E11" i="18"/>
  <c r="E29" i="18"/>
  <c r="J29" i="18" s="1"/>
  <c r="E22" i="18"/>
  <c r="E18" i="18"/>
  <c r="E25" i="18"/>
  <c r="E7" i="18"/>
  <c r="E12" i="18"/>
  <c r="E16" i="18"/>
  <c r="K29" i="18" l="1"/>
  <c r="J25" i="18"/>
  <c r="K25" i="18"/>
  <c r="J9" i="18"/>
  <c r="K9" i="18"/>
  <c r="J16" i="18"/>
  <c r="K16" i="18"/>
  <c r="J19" i="18"/>
  <c r="K19" i="18"/>
  <c r="J11" i="18"/>
  <c r="K11" i="18"/>
  <c r="J18" i="18"/>
  <c r="K18" i="18"/>
  <c r="J20" i="18"/>
  <c r="K20" i="18"/>
  <c r="J12" i="18"/>
  <c r="K12" i="18"/>
  <c r="J22" i="18"/>
  <c r="K22" i="18"/>
  <c r="J10" i="18"/>
  <c r="K10" i="18"/>
  <c r="K7" i="18"/>
  <c r="J7" i="18"/>
  <c r="J13" i="18"/>
  <c r="K13" i="18"/>
  <c r="E26" i="18"/>
  <c r="E27" i="18"/>
  <c r="E30" i="18"/>
  <c r="E15" i="18"/>
  <c r="G10" i="18" l="1"/>
  <c r="G14" i="18"/>
  <c r="G18" i="18"/>
  <c r="G22" i="18"/>
  <c r="G26" i="18"/>
  <c r="G12" i="18"/>
  <c r="G20" i="18"/>
  <c r="G28" i="18"/>
  <c r="G9" i="18"/>
  <c r="G17" i="18"/>
  <c r="G25" i="18"/>
  <c r="G11" i="18"/>
  <c r="G15" i="18"/>
  <c r="G19" i="18"/>
  <c r="G23" i="18"/>
  <c r="G27" i="18"/>
  <c r="G8" i="18"/>
  <c r="G16" i="18"/>
  <c r="G24" i="18"/>
  <c r="G13" i="18"/>
  <c r="G21" i="18"/>
  <c r="G29" i="18"/>
  <c r="G30" i="18"/>
  <c r="K26" i="18"/>
  <c r="J26" i="18"/>
  <c r="J30" i="18"/>
  <c r="K30" i="18"/>
  <c r="J15" i="18"/>
  <c r="K15" i="18"/>
  <c r="J27" i="18"/>
  <c r="K27" i="18"/>
  <c r="G7" i="18"/>
</calcChain>
</file>

<file path=xl/sharedStrings.xml><?xml version="1.0" encoding="utf-8"?>
<sst xmlns="http://schemas.openxmlformats.org/spreadsheetml/2006/main" count="171" uniqueCount="49">
  <si>
    <t>Kokku:</t>
  </si>
  <si>
    <t>Psühhiaatria indikaator 5: Esimese diagnoosiaasta skisofreeniahaige pere kaasamine raviprotsessi esimese 12 kuu jooksul</t>
  </si>
  <si>
    <t>Haiglaliik</t>
  </si>
  <si>
    <t>Haigla</t>
  </si>
  <si>
    <t>Piirkondlikud</t>
  </si>
  <si>
    <t>piirkH</t>
  </si>
  <si>
    <t>Keskhaiglad</t>
  </si>
  <si>
    <t>keskH</t>
  </si>
  <si>
    <t>HVA välised teenuseosutajad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</si>
  <si>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</si>
  <si>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</si>
  <si>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</si>
  <si>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</si>
  <si>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</si>
  <si>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Põhja-Eesti Regionaalhaigla</t>
  </si>
  <si>
    <t>Tallinna Lastehaigla</t>
  </si>
  <si>
    <t>Tartu Ülikooli Kliinikum</t>
  </si>
  <si>
    <t>Ida-Tallinna Keskhaigla</t>
  </si>
  <si>
    <t>Lääne-Tallinna Keskhaigla</t>
  </si>
  <si>
    <t>Ida-Viru Keskhaigla</t>
  </si>
  <si>
    <t>Pärnu Haigla</t>
  </si>
  <si>
    <t>Jõgeva Haigla</t>
  </si>
  <si>
    <t>Järvamaa Haigla</t>
  </si>
  <si>
    <t>Kuressaare Haigla</t>
  </si>
  <si>
    <t>Lõuna-Eesti Haigla</t>
  </si>
  <si>
    <t>Läänemaa Haigla</t>
  </si>
  <si>
    <t>Raplamaa Haigla</t>
  </si>
  <si>
    <t>Narva Haigla</t>
  </si>
  <si>
    <t>Põlva Haigla</t>
  </si>
  <si>
    <t>2016.a esmahaigestunute arv aasta esimese esmase raviarve asutusega</t>
  </si>
  <si>
    <t>2016.a esmahaigestunute arv, kes on aasta jooksul saanud teenust 7603 vähemalt 4 korda</t>
  </si>
  <si>
    <t>2016.a esmahaigestunute arv, kes on aasta jooksul saanud teenust 7603 vähemalt 4 korda, osakaal</t>
  </si>
  <si>
    <t>HVA välised</t>
  </si>
  <si>
    <t>Üldhaiglad</t>
  </si>
  <si>
    <t>Rakvere Haigla</t>
  </si>
  <si>
    <t>0-5%</t>
  </si>
  <si>
    <t>Ahtme Haigla</t>
  </si>
  <si>
    <t>üldH</t>
  </si>
  <si>
    <t>Viljandi haigla</t>
  </si>
  <si>
    <t>Valga Haigla</t>
  </si>
  <si>
    <t>Viljandi Haigla</t>
  </si>
  <si>
    <t>2017.a esmahaigestunute arv aasta esimese esmase raviarve asutusega</t>
  </si>
  <si>
    <t>2017.a esmahaigestunute arv, kes on aasta jooksul saanud teenust 7603 vähemalt 4 korda</t>
  </si>
  <si>
    <t>2017.a esmahaigestunute arv, kes on aasta jooksul saanud teenust 7603 vähemalt 4 korda, osakaal</t>
  </si>
  <si>
    <t>95% UV</t>
  </si>
  <si>
    <t>-</t>
  </si>
  <si>
    <t>2018.a esmahaigestunute arv aasta esimese esmase raviarve asutusega</t>
  </si>
  <si>
    <t>2018.a esmahaigestunute arv, kes on aasta jooksul saanud teenust 7603 vähemalt 4 korda</t>
  </si>
  <si>
    <t>2018.a esmahaigestunute arv, kes on aasta jooksul saanud teenust 7603 vähemalt 4 korda,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</si>
</sst>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FF33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rgb="FF2E75B6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  <charset val="186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7">
    <xf numFmtId="0" fontId="0" fillId="0" borderId="0"/>
    <xf numFmtId="0" fontId="4" fillId="2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0" borderId="0" applyNumberFormat="0" applyBorder="0" applyAlignment="0" applyProtection="0"/>
    <xf numFmtId="0" fontId="14" fillId="23" borderId="1" applyNumberFormat="0" applyAlignment="0" applyProtection="0"/>
    <xf numFmtId="0" fontId="15" fillId="15" borderId="2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2" fillId="1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1" fillId="0" borderId="6" applyNumberFormat="0" applyFill="0" applyAlignment="0" applyProtection="0"/>
    <xf numFmtId="0" fontId="21" fillId="21" borderId="0" applyNumberFormat="0" applyBorder="0" applyAlignment="0" applyProtection="0"/>
    <xf numFmtId="0" fontId="4" fillId="20" borderId="1" applyNumberFormat="0" applyFont="0" applyAlignment="0" applyProtection="0"/>
    <xf numFmtId="0" fontId="22" fillId="23" borderId="7" applyNumberFormat="0" applyAlignment="0" applyProtection="0"/>
    <xf numFmtId="4" fontId="4" fillId="27" borderId="1" applyNumberFormat="0" applyProtection="0">
      <alignment vertical="center"/>
    </xf>
    <xf numFmtId="4" fontId="25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8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7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9" fillId="50" borderId="9" applyNumberFormat="0" applyProtection="0">
      <alignment horizontal="left" vertical="center" indent="1"/>
    </xf>
    <xf numFmtId="0" fontId="4" fillId="51" borderId="12"/>
    <xf numFmtId="4" fontId="10" fillId="46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6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9" fontId="36" fillId="0" borderId="0" applyFont="0" applyFill="0" applyBorder="0" applyAlignment="0" applyProtection="0"/>
    <xf numFmtId="0" fontId="37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38" fillId="2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</cellStyleXfs>
  <cellXfs count="57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3" fillId="0" borderId="0" xfId="0" applyFont="1" applyAlignment="1"/>
    <xf numFmtId="49" fontId="0" fillId="0" borderId="0" xfId="0" applyNumberFormat="1"/>
    <xf numFmtId="0" fontId="28" fillId="0" borderId="0" xfId="0" applyFont="1"/>
    <xf numFmtId="0" fontId="28" fillId="0" borderId="0" xfId="0" applyFont="1" applyAlignment="1"/>
    <xf numFmtId="0" fontId="29" fillId="0" borderId="12" xfId="0" applyFont="1" applyBorder="1"/>
    <xf numFmtId="9" fontId="0" fillId="0" borderId="12" xfId="0" applyNumberFormat="1" applyBorder="1"/>
    <xf numFmtId="0" fontId="30" fillId="0" borderId="0" xfId="0" applyFont="1" applyAlignment="1">
      <alignment horizontal="left" vertical="center"/>
    </xf>
    <xf numFmtId="0" fontId="0" fillId="0" borderId="12" xfId="0" applyBorder="1"/>
    <xf numFmtId="0" fontId="32" fillId="0" borderId="12" xfId="0" applyFont="1" applyBorder="1"/>
    <xf numFmtId="0" fontId="34" fillId="0" borderId="12" xfId="0" applyFont="1" applyBorder="1"/>
    <xf numFmtId="0" fontId="35" fillId="0" borderId="12" xfId="0" applyFont="1" applyBorder="1"/>
    <xf numFmtId="9" fontId="29" fillId="0" borderId="12" xfId="0" applyNumberFormat="1" applyFont="1" applyBorder="1"/>
    <xf numFmtId="9" fontId="29" fillId="0" borderId="14" xfId="0" applyNumberFormat="1" applyFont="1" applyBorder="1"/>
    <xf numFmtId="0" fontId="32" fillId="0" borderId="14" xfId="0" applyFont="1" applyBorder="1" applyAlignment="1">
      <alignment horizontal="right"/>
    </xf>
    <xf numFmtId="0" fontId="33" fillId="0" borderId="12" xfId="0" applyFont="1" applyBorder="1" applyAlignment="1">
      <alignment horizontal="right"/>
    </xf>
    <xf numFmtId="9" fontId="31" fillId="0" borderId="0" xfId="0" applyNumberFormat="1" applyFont="1"/>
    <xf numFmtId="9" fontId="36" fillId="0" borderId="12" xfId="160" applyFont="1" applyBorder="1" applyAlignment="1">
      <alignment horizontal="right"/>
    </xf>
    <xf numFmtId="165" fontId="0" fillId="0" borderId="0" xfId="0" applyNumberFormat="1"/>
    <xf numFmtId="0" fontId="31" fillId="0" borderId="0" xfId="0" applyFont="1" applyBorder="1" applyAlignment="1">
      <alignment horizontal="center" wrapText="1"/>
    </xf>
    <xf numFmtId="2" fontId="31" fillId="0" borderId="0" xfId="0" applyNumberFormat="1" applyFont="1"/>
    <xf numFmtId="165" fontId="31" fillId="0" borderId="0" xfId="0" applyNumberFormat="1" applyFont="1"/>
    <xf numFmtId="164" fontId="31" fillId="0" borderId="0" xfId="0" applyNumberFormat="1" applyFont="1"/>
    <xf numFmtId="9" fontId="29" fillId="0" borderId="12" xfId="160" applyFont="1" applyBorder="1" applyAlignment="1">
      <alignment horizontal="right"/>
    </xf>
    <xf numFmtId="0" fontId="0" fillId="0" borderId="16" xfId="0" applyFont="1" applyBorder="1"/>
    <xf numFmtId="0" fontId="0" fillId="0" borderId="12" xfId="0" applyFont="1" applyBorder="1"/>
    <xf numFmtId="0" fontId="0" fillId="0" borderId="12" xfId="0" applyNumberFormat="1" applyBorder="1"/>
    <xf numFmtId="9" fontId="0" fillId="0" borderId="14" xfId="0" applyNumberFormat="1" applyFont="1" applyBorder="1"/>
    <xf numFmtId="0" fontId="0" fillId="0" borderId="0" xfId="0" applyFont="1"/>
    <xf numFmtId="0" fontId="31" fillId="0" borderId="0" xfId="0" applyFont="1"/>
    <xf numFmtId="0" fontId="0" fillId="0" borderId="0" xfId="0" applyFill="1"/>
    <xf numFmtId="0" fontId="31" fillId="0" borderId="0" xfId="0" applyFont="1" applyFill="1"/>
    <xf numFmtId="0" fontId="31" fillId="0" borderId="0" xfId="0" applyFont="1" applyFill="1" applyBorder="1" applyAlignment="1">
      <alignment horizontal="center" wrapText="1"/>
    </xf>
    <xf numFmtId="0" fontId="0" fillId="0" borderId="0" xfId="0" applyFont="1" applyFill="1"/>
    <xf numFmtId="9" fontId="31" fillId="0" borderId="0" xfId="0" applyNumberFormat="1" applyFont="1" applyFill="1"/>
    <xf numFmtId="2" fontId="31" fillId="0" borderId="0" xfId="0" applyNumberFormat="1" applyFont="1" applyFill="1"/>
    <xf numFmtId="165" fontId="31" fillId="0" borderId="0" xfId="0" applyNumberFormat="1" applyFont="1" applyFill="1"/>
    <xf numFmtId="164" fontId="31" fillId="0" borderId="0" xfId="0" applyNumberFormat="1" applyFont="1" applyFill="1"/>
    <xf numFmtId="0" fontId="3" fillId="0" borderId="0" xfId="0" applyFont="1"/>
    <xf numFmtId="49" fontId="0" fillId="0" borderId="12" xfId="0" applyNumberFormat="1" applyBorder="1" applyAlignment="1">
      <alignment horizontal="right"/>
    </xf>
    <xf numFmtId="0" fontId="31" fillId="0" borderId="0" xfId="0" applyFont="1" applyAlignment="1">
      <alignment horizontal="center" wrapText="1"/>
    </xf>
    <xf numFmtId="0" fontId="0" fillId="0" borderId="16" xfId="0" applyBorder="1"/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</cellXfs>
  <cellStyles count="217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10" xfId="135" xr:uid="{00000000-0005-0000-0000-000003000000}"/>
    <cellStyle name="Accent1 11" xfId="136" xr:uid="{00000000-0005-0000-0000-000004000000}"/>
    <cellStyle name="Accent1 12" xfId="147" xr:uid="{00000000-0005-0000-0000-000005000000}"/>
    <cellStyle name="Accent1 13" xfId="148" xr:uid="{00000000-0005-0000-0000-000006000000}"/>
    <cellStyle name="Accent1 14" xfId="159" xr:uid="{00000000-0005-0000-0000-000007000000}"/>
    <cellStyle name="Accent1 15" xfId="162" xr:uid="{00000000-0005-0000-0000-000008000000}"/>
    <cellStyle name="Accent1 16" xfId="182" xr:uid="{00000000-0005-0000-0000-000009000000}"/>
    <cellStyle name="Accent1 17" xfId="183" xr:uid="{00000000-0005-0000-0000-00000A000000}"/>
    <cellStyle name="Accent1 18" xfId="185" xr:uid="{00000000-0005-0000-0000-00000B000000}"/>
    <cellStyle name="Accent1 19" xfId="187" xr:uid="{00000000-0005-0000-0000-00000C000000}"/>
    <cellStyle name="Accent1 2" xfId="2" xr:uid="{00000000-0005-0000-0000-00000D000000}"/>
    <cellStyle name="Accent1 20" xfId="198" xr:uid="{00000000-0005-0000-0000-00000E000000}"/>
    <cellStyle name="Accent1 21" xfId="199" xr:uid="{00000000-0005-0000-0000-00000F000000}"/>
    <cellStyle name="Accent1 22" xfId="210" xr:uid="{00000000-0005-0000-0000-000010000000}"/>
    <cellStyle name="Accent1 23" xfId="211" xr:uid="{00000000-0005-0000-0000-000011000000}"/>
    <cellStyle name="Accent1 3" xfId="86" xr:uid="{00000000-0005-0000-0000-000012000000}"/>
    <cellStyle name="Accent1 4" xfId="97" xr:uid="{00000000-0005-0000-0000-000013000000}"/>
    <cellStyle name="Accent1 5" xfId="99" xr:uid="{00000000-0005-0000-0000-000014000000}"/>
    <cellStyle name="Accent1 6" xfId="110" xr:uid="{00000000-0005-0000-0000-000015000000}"/>
    <cellStyle name="Accent1 7" xfId="111" xr:uid="{00000000-0005-0000-0000-000016000000}"/>
    <cellStyle name="Accent1 8" xfId="122" xr:uid="{00000000-0005-0000-0000-000017000000}"/>
    <cellStyle name="Accent1 9" xfId="124" xr:uid="{00000000-0005-0000-0000-000018000000}"/>
    <cellStyle name="Accent2 - 20%" xfId="7" xr:uid="{00000000-0005-0000-0000-000019000000}"/>
    <cellStyle name="Accent2 - 40%" xfId="8" xr:uid="{00000000-0005-0000-0000-00001A000000}"/>
    <cellStyle name="Accent2 - 60%" xfId="9" xr:uid="{00000000-0005-0000-0000-00001B000000}"/>
    <cellStyle name="Accent2 10" xfId="134" xr:uid="{00000000-0005-0000-0000-00001C000000}"/>
    <cellStyle name="Accent2 11" xfId="137" xr:uid="{00000000-0005-0000-0000-00001D000000}"/>
    <cellStyle name="Accent2 12" xfId="146" xr:uid="{00000000-0005-0000-0000-00001E000000}"/>
    <cellStyle name="Accent2 13" xfId="149" xr:uid="{00000000-0005-0000-0000-00001F000000}"/>
    <cellStyle name="Accent2 14" xfId="158" xr:uid="{00000000-0005-0000-0000-000020000000}"/>
    <cellStyle name="Accent2 15" xfId="164" xr:uid="{00000000-0005-0000-0000-000021000000}"/>
    <cellStyle name="Accent2 16" xfId="180" xr:uid="{00000000-0005-0000-0000-000022000000}"/>
    <cellStyle name="Accent2 17" xfId="163" xr:uid="{00000000-0005-0000-0000-000023000000}"/>
    <cellStyle name="Accent2 18" xfId="184" xr:uid="{00000000-0005-0000-0000-000024000000}"/>
    <cellStyle name="Accent2 19" xfId="188" xr:uid="{00000000-0005-0000-0000-000025000000}"/>
    <cellStyle name="Accent2 2" xfId="6" xr:uid="{00000000-0005-0000-0000-000026000000}"/>
    <cellStyle name="Accent2 20" xfId="197" xr:uid="{00000000-0005-0000-0000-000027000000}"/>
    <cellStyle name="Accent2 21" xfId="200" xr:uid="{00000000-0005-0000-0000-000028000000}"/>
    <cellStyle name="Accent2 22" xfId="209" xr:uid="{00000000-0005-0000-0000-000029000000}"/>
    <cellStyle name="Accent2 23" xfId="212" xr:uid="{00000000-0005-0000-0000-00002A000000}"/>
    <cellStyle name="Accent2 3" xfId="87" xr:uid="{00000000-0005-0000-0000-00002B000000}"/>
    <cellStyle name="Accent2 4" xfId="96" xr:uid="{00000000-0005-0000-0000-00002C000000}"/>
    <cellStyle name="Accent2 5" xfId="100" xr:uid="{00000000-0005-0000-0000-00002D000000}"/>
    <cellStyle name="Accent2 6" xfId="109" xr:uid="{00000000-0005-0000-0000-00002E000000}"/>
    <cellStyle name="Accent2 7" xfId="112" xr:uid="{00000000-0005-0000-0000-00002F000000}"/>
    <cellStyle name="Accent2 8" xfId="121" xr:uid="{00000000-0005-0000-0000-000030000000}"/>
    <cellStyle name="Accent2 9" xfId="125" xr:uid="{00000000-0005-0000-0000-000031000000}"/>
    <cellStyle name="Accent3 - 20%" xfId="11" xr:uid="{00000000-0005-0000-0000-000032000000}"/>
    <cellStyle name="Accent3 - 40%" xfId="12" xr:uid="{00000000-0005-0000-0000-000033000000}"/>
    <cellStyle name="Accent3 - 60%" xfId="13" xr:uid="{00000000-0005-0000-0000-000034000000}"/>
    <cellStyle name="Accent3 10" xfId="133" xr:uid="{00000000-0005-0000-0000-000035000000}"/>
    <cellStyle name="Accent3 11" xfId="138" xr:uid="{00000000-0005-0000-0000-000036000000}"/>
    <cellStyle name="Accent3 12" xfId="145" xr:uid="{00000000-0005-0000-0000-000037000000}"/>
    <cellStyle name="Accent3 13" xfId="150" xr:uid="{00000000-0005-0000-0000-000038000000}"/>
    <cellStyle name="Accent3 14" xfId="157" xr:uid="{00000000-0005-0000-0000-000039000000}"/>
    <cellStyle name="Accent3 15" xfId="166" xr:uid="{00000000-0005-0000-0000-00003A000000}"/>
    <cellStyle name="Accent3 16" xfId="178" xr:uid="{00000000-0005-0000-0000-00003B000000}"/>
    <cellStyle name="Accent3 17" xfId="165" xr:uid="{00000000-0005-0000-0000-00003C000000}"/>
    <cellStyle name="Accent3 18" xfId="181" xr:uid="{00000000-0005-0000-0000-00003D000000}"/>
    <cellStyle name="Accent3 19" xfId="189" xr:uid="{00000000-0005-0000-0000-00003E000000}"/>
    <cellStyle name="Accent3 2" xfId="10" xr:uid="{00000000-0005-0000-0000-00003F000000}"/>
    <cellStyle name="Accent3 20" xfId="196" xr:uid="{00000000-0005-0000-0000-000040000000}"/>
    <cellStyle name="Accent3 21" xfId="201" xr:uid="{00000000-0005-0000-0000-000041000000}"/>
    <cellStyle name="Accent3 22" xfId="208" xr:uid="{00000000-0005-0000-0000-000042000000}"/>
    <cellStyle name="Accent3 23" xfId="213" xr:uid="{00000000-0005-0000-0000-000043000000}"/>
    <cellStyle name="Accent3 3" xfId="88" xr:uid="{00000000-0005-0000-0000-000044000000}"/>
    <cellStyle name="Accent3 4" xfId="95" xr:uid="{00000000-0005-0000-0000-000045000000}"/>
    <cellStyle name="Accent3 5" xfId="101" xr:uid="{00000000-0005-0000-0000-000046000000}"/>
    <cellStyle name="Accent3 6" xfId="108" xr:uid="{00000000-0005-0000-0000-000047000000}"/>
    <cellStyle name="Accent3 7" xfId="113" xr:uid="{00000000-0005-0000-0000-000048000000}"/>
    <cellStyle name="Accent3 8" xfId="120" xr:uid="{00000000-0005-0000-0000-000049000000}"/>
    <cellStyle name="Accent3 9" xfId="126" xr:uid="{00000000-0005-0000-0000-00004A000000}"/>
    <cellStyle name="Accent4 - 20%" xfId="15" xr:uid="{00000000-0005-0000-0000-00004B000000}"/>
    <cellStyle name="Accent4 - 40%" xfId="16" xr:uid="{00000000-0005-0000-0000-00004C000000}"/>
    <cellStyle name="Accent4 - 60%" xfId="17" xr:uid="{00000000-0005-0000-0000-00004D000000}"/>
    <cellStyle name="Accent4 10" xfId="132" xr:uid="{00000000-0005-0000-0000-00004E000000}"/>
    <cellStyle name="Accent4 11" xfId="139" xr:uid="{00000000-0005-0000-0000-00004F000000}"/>
    <cellStyle name="Accent4 12" xfId="144" xr:uid="{00000000-0005-0000-0000-000050000000}"/>
    <cellStyle name="Accent4 13" xfId="151" xr:uid="{00000000-0005-0000-0000-000051000000}"/>
    <cellStyle name="Accent4 14" xfId="156" xr:uid="{00000000-0005-0000-0000-000052000000}"/>
    <cellStyle name="Accent4 15" xfId="168" xr:uid="{00000000-0005-0000-0000-000053000000}"/>
    <cellStyle name="Accent4 16" xfId="177" xr:uid="{00000000-0005-0000-0000-000054000000}"/>
    <cellStyle name="Accent4 17" xfId="167" xr:uid="{00000000-0005-0000-0000-000055000000}"/>
    <cellStyle name="Accent4 18" xfId="179" xr:uid="{00000000-0005-0000-0000-000056000000}"/>
    <cellStyle name="Accent4 19" xfId="190" xr:uid="{00000000-0005-0000-0000-000057000000}"/>
    <cellStyle name="Accent4 2" xfId="14" xr:uid="{00000000-0005-0000-0000-000058000000}"/>
    <cellStyle name="Accent4 20" xfId="195" xr:uid="{00000000-0005-0000-0000-000059000000}"/>
    <cellStyle name="Accent4 21" xfId="202" xr:uid="{00000000-0005-0000-0000-00005A000000}"/>
    <cellStyle name="Accent4 22" xfId="207" xr:uid="{00000000-0005-0000-0000-00005B000000}"/>
    <cellStyle name="Accent4 23" xfId="214" xr:uid="{00000000-0005-0000-0000-00005C000000}"/>
    <cellStyle name="Accent4 3" xfId="89" xr:uid="{00000000-0005-0000-0000-00005D000000}"/>
    <cellStyle name="Accent4 4" xfId="94" xr:uid="{00000000-0005-0000-0000-00005E000000}"/>
    <cellStyle name="Accent4 5" xfId="102" xr:uid="{00000000-0005-0000-0000-00005F000000}"/>
    <cellStyle name="Accent4 6" xfId="107" xr:uid="{00000000-0005-0000-0000-000060000000}"/>
    <cellStyle name="Accent4 7" xfId="114" xr:uid="{00000000-0005-0000-0000-000061000000}"/>
    <cellStyle name="Accent4 8" xfId="119" xr:uid="{00000000-0005-0000-0000-000062000000}"/>
    <cellStyle name="Accent4 9" xfId="127" xr:uid="{00000000-0005-0000-0000-000063000000}"/>
    <cellStyle name="Accent5 - 20%" xfId="19" xr:uid="{00000000-0005-0000-0000-000064000000}"/>
    <cellStyle name="Accent5 - 40%" xfId="20" xr:uid="{00000000-0005-0000-0000-000065000000}"/>
    <cellStyle name="Accent5 - 60%" xfId="21" xr:uid="{00000000-0005-0000-0000-000066000000}"/>
    <cellStyle name="Accent5 10" xfId="131" xr:uid="{00000000-0005-0000-0000-000067000000}"/>
    <cellStyle name="Accent5 11" xfId="140" xr:uid="{00000000-0005-0000-0000-000068000000}"/>
    <cellStyle name="Accent5 12" xfId="143" xr:uid="{00000000-0005-0000-0000-000069000000}"/>
    <cellStyle name="Accent5 13" xfId="152" xr:uid="{00000000-0005-0000-0000-00006A000000}"/>
    <cellStyle name="Accent5 14" xfId="155" xr:uid="{00000000-0005-0000-0000-00006B000000}"/>
    <cellStyle name="Accent5 15" xfId="169" xr:uid="{00000000-0005-0000-0000-00006C000000}"/>
    <cellStyle name="Accent5 16" xfId="175" xr:uid="{00000000-0005-0000-0000-00006D000000}"/>
    <cellStyle name="Accent5 17" xfId="170" xr:uid="{00000000-0005-0000-0000-00006E000000}"/>
    <cellStyle name="Accent5 18" xfId="176" xr:uid="{00000000-0005-0000-0000-00006F000000}"/>
    <cellStyle name="Accent5 19" xfId="191" xr:uid="{00000000-0005-0000-0000-000070000000}"/>
    <cellStyle name="Accent5 2" xfId="18" xr:uid="{00000000-0005-0000-0000-000071000000}"/>
    <cellStyle name="Accent5 20" xfId="194" xr:uid="{00000000-0005-0000-0000-000072000000}"/>
    <cellStyle name="Accent5 21" xfId="203" xr:uid="{00000000-0005-0000-0000-000073000000}"/>
    <cellStyle name="Accent5 22" xfId="206" xr:uid="{00000000-0005-0000-0000-000074000000}"/>
    <cellStyle name="Accent5 23" xfId="215" xr:uid="{00000000-0005-0000-0000-000075000000}"/>
    <cellStyle name="Accent5 3" xfId="90" xr:uid="{00000000-0005-0000-0000-000076000000}"/>
    <cellStyle name="Accent5 4" xfId="93" xr:uid="{00000000-0005-0000-0000-000077000000}"/>
    <cellStyle name="Accent5 5" xfId="103" xr:uid="{00000000-0005-0000-0000-000078000000}"/>
    <cellStyle name="Accent5 6" xfId="106" xr:uid="{00000000-0005-0000-0000-000079000000}"/>
    <cellStyle name="Accent5 7" xfId="115" xr:uid="{00000000-0005-0000-0000-00007A000000}"/>
    <cellStyle name="Accent5 8" xfId="118" xr:uid="{00000000-0005-0000-0000-00007B000000}"/>
    <cellStyle name="Accent5 9" xfId="128" xr:uid="{00000000-0005-0000-0000-00007C000000}"/>
    <cellStyle name="Accent6 - 20%" xfId="23" xr:uid="{00000000-0005-0000-0000-00007D000000}"/>
    <cellStyle name="Accent6 - 40%" xfId="24" xr:uid="{00000000-0005-0000-0000-00007E000000}"/>
    <cellStyle name="Accent6 - 60%" xfId="25" xr:uid="{00000000-0005-0000-0000-00007F000000}"/>
    <cellStyle name="Accent6 10" xfId="130" xr:uid="{00000000-0005-0000-0000-000080000000}"/>
    <cellStyle name="Accent6 11" xfId="141" xr:uid="{00000000-0005-0000-0000-000081000000}"/>
    <cellStyle name="Accent6 12" xfId="142" xr:uid="{00000000-0005-0000-0000-000082000000}"/>
    <cellStyle name="Accent6 13" xfId="153" xr:uid="{00000000-0005-0000-0000-000083000000}"/>
    <cellStyle name="Accent6 14" xfId="154" xr:uid="{00000000-0005-0000-0000-000084000000}"/>
    <cellStyle name="Accent6 15" xfId="171" xr:uid="{00000000-0005-0000-0000-000085000000}"/>
    <cellStyle name="Accent6 16" xfId="173" xr:uid="{00000000-0005-0000-0000-000086000000}"/>
    <cellStyle name="Accent6 17" xfId="172" xr:uid="{00000000-0005-0000-0000-000087000000}"/>
    <cellStyle name="Accent6 18" xfId="174" xr:uid="{00000000-0005-0000-0000-000088000000}"/>
    <cellStyle name="Accent6 19" xfId="192" xr:uid="{00000000-0005-0000-0000-000089000000}"/>
    <cellStyle name="Accent6 2" xfId="22" xr:uid="{00000000-0005-0000-0000-00008A000000}"/>
    <cellStyle name="Accent6 20" xfId="193" xr:uid="{00000000-0005-0000-0000-00008B000000}"/>
    <cellStyle name="Accent6 21" xfId="204" xr:uid="{00000000-0005-0000-0000-00008C000000}"/>
    <cellStyle name="Accent6 22" xfId="205" xr:uid="{00000000-0005-0000-0000-00008D000000}"/>
    <cellStyle name="Accent6 23" xfId="216" xr:uid="{00000000-0005-0000-0000-00008E000000}"/>
    <cellStyle name="Accent6 3" xfId="91" xr:uid="{00000000-0005-0000-0000-00008F000000}"/>
    <cellStyle name="Accent6 4" xfId="92" xr:uid="{00000000-0005-0000-0000-000090000000}"/>
    <cellStyle name="Accent6 5" xfId="104" xr:uid="{00000000-0005-0000-0000-000091000000}"/>
    <cellStyle name="Accent6 6" xfId="105" xr:uid="{00000000-0005-0000-0000-000092000000}"/>
    <cellStyle name="Accent6 7" xfId="116" xr:uid="{00000000-0005-0000-0000-000093000000}"/>
    <cellStyle name="Accent6 8" xfId="117" xr:uid="{00000000-0005-0000-0000-000094000000}"/>
    <cellStyle name="Accent6 9" xfId="129" xr:uid="{00000000-0005-0000-0000-000095000000}"/>
    <cellStyle name="Bad 2" xfId="26" xr:uid="{00000000-0005-0000-0000-000096000000}"/>
    <cellStyle name="Calculation 2" xfId="27" xr:uid="{00000000-0005-0000-0000-000097000000}"/>
    <cellStyle name="Check Cell 2" xfId="28" xr:uid="{00000000-0005-0000-0000-000098000000}"/>
    <cellStyle name="Emphasis 1" xfId="29" xr:uid="{00000000-0005-0000-0000-000099000000}"/>
    <cellStyle name="Emphasis 2" xfId="30" xr:uid="{00000000-0005-0000-0000-00009A000000}"/>
    <cellStyle name="Emphasis 3" xfId="31" xr:uid="{00000000-0005-0000-0000-00009B000000}"/>
    <cellStyle name="Good 2" xfId="32" xr:uid="{00000000-0005-0000-0000-00009C000000}"/>
    <cellStyle name="Heading 1 2" xfId="33" xr:uid="{00000000-0005-0000-0000-00009D000000}"/>
    <cellStyle name="Heading 2 2" xfId="34" xr:uid="{00000000-0005-0000-0000-00009E000000}"/>
    <cellStyle name="Heading 3 2" xfId="35" xr:uid="{00000000-0005-0000-0000-00009F000000}"/>
    <cellStyle name="Heading 4 2" xfId="36" xr:uid="{00000000-0005-0000-0000-0000A0000000}"/>
    <cellStyle name="Input 2" xfId="37" xr:uid="{00000000-0005-0000-0000-0000A1000000}"/>
    <cellStyle name="Linked Cell 2" xfId="38" xr:uid="{00000000-0005-0000-0000-0000A2000000}"/>
    <cellStyle name="Neutral 2" xfId="39" xr:uid="{00000000-0005-0000-0000-0000A3000000}"/>
    <cellStyle name="Normal" xfId="0" builtinId="0"/>
    <cellStyle name="Normal 2" xfId="1" xr:uid="{00000000-0005-0000-0000-0000A5000000}"/>
    <cellStyle name="Normal 3" xfId="98" xr:uid="{00000000-0005-0000-0000-0000A6000000}"/>
    <cellStyle name="Normal 4" xfId="123" xr:uid="{00000000-0005-0000-0000-0000A7000000}"/>
    <cellStyle name="Normal 5" xfId="161" xr:uid="{00000000-0005-0000-0000-0000A8000000}"/>
    <cellStyle name="Normal 6" xfId="186" xr:uid="{00000000-0005-0000-0000-0000A9000000}"/>
    <cellStyle name="Note 2" xfId="40" xr:uid="{00000000-0005-0000-0000-0000AA000000}"/>
    <cellStyle name="Output 2" xfId="41" xr:uid="{00000000-0005-0000-0000-0000AB000000}"/>
    <cellStyle name="Percent" xfId="160" builtinId="5"/>
    <cellStyle name="SAPBEXaggData" xfId="42" xr:uid="{00000000-0005-0000-0000-0000AD000000}"/>
    <cellStyle name="SAPBEXaggDataEmph" xfId="43" xr:uid="{00000000-0005-0000-0000-0000AE000000}"/>
    <cellStyle name="SAPBEXaggItem" xfId="44" xr:uid="{00000000-0005-0000-0000-0000AF000000}"/>
    <cellStyle name="SAPBEXaggItemX" xfId="45" xr:uid="{00000000-0005-0000-0000-0000B0000000}"/>
    <cellStyle name="SAPBEXchaText" xfId="46" xr:uid="{00000000-0005-0000-0000-0000B1000000}"/>
    <cellStyle name="SAPBEXexcBad7" xfId="47" xr:uid="{00000000-0005-0000-0000-0000B2000000}"/>
    <cellStyle name="SAPBEXexcBad8" xfId="48" xr:uid="{00000000-0005-0000-0000-0000B3000000}"/>
    <cellStyle name="SAPBEXexcBad9" xfId="49" xr:uid="{00000000-0005-0000-0000-0000B4000000}"/>
    <cellStyle name="SAPBEXexcCritical4" xfId="50" xr:uid="{00000000-0005-0000-0000-0000B5000000}"/>
    <cellStyle name="SAPBEXexcCritical5" xfId="51" xr:uid="{00000000-0005-0000-0000-0000B6000000}"/>
    <cellStyle name="SAPBEXexcCritical6" xfId="52" xr:uid="{00000000-0005-0000-0000-0000B7000000}"/>
    <cellStyle name="SAPBEXexcGood1" xfId="53" xr:uid="{00000000-0005-0000-0000-0000B8000000}"/>
    <cellStyle name="SAPBEXexcGood2" xfId="54" xr:uid="{00000000-0005-0000-0000-0000B9000000}"/>
    <cellStyle name="SAPBEXexcGood3" xfId="55" xr:uid="{00000000-0005-0000-0000-0000BA000000}"/>
    <cellStyle name="SAPBEXfilterDrill" xfId="56" xr:uid="{00000000-0005-0000-0000-0000BB000000}"/>
    <cellStyle name="SAPBEXfilterItem" xfId="57" xr:uid="{00000000-0005-0000-0000-0000BC000000}"/>
    <cellStyle name="SAPBEXfilterText" xfId="58" xr:uid="{00000000-0005-0000-0000-0000BD000000}"/>
    <cellStyle name="SAPBEXformats" xfId="59" xr:uid="{00000000-0005-0000-0000-0000BE000000}"/>
    <cellStyle name="SAPBEXheaderItem" xfId="60" xr:uid="{00000000-0005-0000-0000-0000BF000000}"/>
    <cellStyle name="SAPBEXheaderText" xfId="61" xr:uid="{00000000-0005-0000-0000-0000C0000000}"/>
    <cellStyle name="SAPBEXHLevel0" xfId="62" xr:uid="{00000000-0005-0000-0000-0000C1000000}"/>
    <cellStyle name="SAPBEXHLevel0X" xfId="63" xr:uid="{00000000-0005-0000-0000-0000C2000000}"/>
    <cellStyle name="SAPBEXHLevel1" xfId="64" xr:uid="{00000000-0005-0000-0000-0000C3000000}"/>
    <cellStyle name="SAPBEXHLevel1X" xfId="65" xr:uid="{00000000-0005-0000-0000-0000C4000000}"/>
    <cellStyle name="SAPBEXHLevel2" xfId="66" xr:uid="{00000000-0005-0000-0000-0000C5000000}"/>
    <cellStyle name="SAPBEXHLevel2X" xfId="67" xr:uid="{00000000-0005-0000-0000-0000C6000000}"/>
    <cellStyle name="SAPBEXHLevel3" xfId="68" xr:uid="{00000000-0005-0000-0000-0000C7000000}"/>
    <cellStyle name="SAPBEXHLevel3X" xfId="69" xr:uid="{00000000-0005-0000-0000-0000C8000000}"/>
    <cellStyle name="SAPBEXinputData" xfId="70" xr:uid="{00000000-0005-0000-0000-0000C9000000}"/>
    <cellStyle name="SAPBEXItemHeader" xfId="71" xr:uid="{00000000-0005-0000-0000-0000CA000000}"/>
    <cellStyle name="SAPBEXresData" xfId="72" xr:uid="{00000000-0005-0000-0000-0000CB000000}"/>
    <cellStyle name="SAPBEXresDataEmph" xfId="73" xr:uid="{00000000-0005-0000-0000-0000CC000000}"/>
    <cellStyle name="SAPBEXresItem" xfId="74" xr:uid="{00000000-0005-0000-0000-0000CD000000}"/>
    <cellStyle name="SAPBEXresItemX" xfId="75" xr:uid="{00000000-0005-0000-0000-0000CE000000}"/>
    <cellStyle name="SAPBEXstdData" xfId="76" xr:uid="{00000000-0005-0000-0000-0000CF000000}"/>
    <cellStyle name="SAPBEXstdDataEmph" xfId="77" xr:uid="{00000000-0005-0000-0000-0000D0000000}"/>
    <cellStyle name="SAPBEXstdItem" xfId="78" xr:uid="{00000000-0005-0000-0000-0000D1000000}"/>
    <cellStyle name="SAPBEXstdItemX" xfId="79" xr:uid="{00000000-0005-0000-0000-0000D2000000}"/>
    <cellStyle name="SAPBEXtitle" xfId="80" xr:uid="{00000000-0005-0000-0000-0000D3000000}"/>
    <cellStyle name="SAPBEXunassignedItem" xfId="81" xr:uid="{00000000-0005-0000-0000-0000D4000000}"/>
    <cellStyle name="SAPBEXundefined" xfId="82" xr:uid="{00000000-0005-0000-0000-0000D5000000}"/>
    <cellStyle name="Sheet Title" xfId="83" xr:uid="{00000000-0005-0000-0000-0000D6000000}"/>
    <cellStyle name="Total 2" xfId="84" xr:uid="{00000000-0005-0000-0000-0000D7000000}"/>
    <cellStyle name="Warning Text 2" xfId="85" xr:uid="{00000000-0005-0000-0000-0000D8000000}"/>
  </cellStyles>
  <dxfs count="0"/>
  <tableStyles count="0" defaultTableStyle="TableStyleMedium9" defaultPivotStyle="PivotStyleLight16"/>
  <colors>
    <mruColors>
      <color rgb="FFFF33CC"/>
      <color rgb="FFCBDB2A"/>
      <color rgb="FF62BB46"/>
      <color rgb="FF00A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898956467141664"/>
          <c:h val="0.5074252279729856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Aruandesse2018!$E$3</c:f>
              <c:strCache>
                <c:ptCount val="1"/>
                <c:pt idx="0">
                  <c:v>2018.a esmahaigestunute arv, kes on aasta jooksul saanud teenust 7603 vähemalt 4 korda,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Aruandesse2018!$K$7:$K$30</c15:sqref>
                    </c15:fullRef>
                  </c:ext>
                </c:extLst>
                <c:f>Aruandesse2018!$K$7:$K$8</c:f>
                <c:numCache>
                  <c:formatCode>General</c:formatCode>
                  <c:ptCount val="2"/>
                  <c:pt idx="0">
                    <c:v>2.6917101389467103E-2</c:v>
                  </c:pt>
                  <c:pt idx="1">
                    <c:v>8.9585299220160758E-2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Aruandesse2018!$J$7:$J$30</c15:sqref>
                    </c15:fullRef>
                  </c:ext>
                </c:extLst>
                <c:f>Aruandesse2018!$J$7:$J$8</c:f>
                <c:numCache>
                  <c:formatCode>General</c:formatCode>
                  <c:ptCount val="2"/>
                  <c:pt idx="0">
                    <c:v>1.0795279058204113E-2</c:v>
                  </c:pt>
                  <c:pt idx="1">
                    <c:v>5.3479431659426452E-2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Aruandesse2018!$B$7:$B$27</c15:sqref>
                  </c15:fullRef>
                </c:ext>
              </c:extLst>
              <c:f>Aruandesse2018!$B$7:$B$8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Aruandesse2018!$E$7:$E$30</c15:sqref>
                  </c15:fullRef>
                </c:ext>
              </c:extLst>
              <c:f>Aruandesse2018!$E$7:$E$8</c:f>
              <c:numCache>
                <c:formatCode>0%</c:formatCode>
                <c:ptCount val="2"/>
                <c:pt idx="0">
                  <c:v>1.7699115044247787E-2</c:v>
                </c:pt>
                <c:pt idx="1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9-4BC6-B99F-A3876CE03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Aruandesse2018!$B$7:$B$27</c15:sqref>
                  </c15:fullRef>
                </c:ext>
              </c:extLst>
              <c:f>Aruandesse2018!$B$7:$B$8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Aruandesse2018!$G$7:$G$30</c15:sqref>
                  </c15:fullRef>
                </c:ext>
              </c:extLst>
              <c:f>Aruandesse2018!$G$7:$G$8</c:f>
              <c:numCache>
                <c:formatCode>0%</c:formatCode>
                <c:ptCount val="2"/>
                <c:pt idx="0">
                  <c:v>2.4232633279483037E-2</c:v>
                </c:pt>
                <c:pt idx="1">
                  <c:v>2.4232633279483037E-2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59-4BC6-B99F-A3876CE036EE}"/>
            </c:ext>
          </c:extLst>
        </c:ser>
        <c:ser>
          <c:idx val="1"/>
          <c:order val="2"/>
          <c:tx>
            <c:v>2017.a esmahaigestunute arv, kes on aasta jooksul saanud teenust 7603 vähemalt 4 korda, osakaal</c:v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Aruandesse2018!$B$7:$B$27</c15:sqref>
                  </c15:fullRef>
                </c:ext>
              </c:extLst>
              <c:f>Aruandesse2018!$B$7:$B$8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22"/>
                      <c:pt idx="2">
                        <c:v>0.2</c:v>
                      </c:pt>
                      <c:pt idx="3">
                        <c:v>4.2904290429042903E-2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8.3333333333333329E-2</c:v>
                      </c:pt>
                      <c:pt idx="8">
                        <c:v>5.128205128205128E-2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3.8071065989847719E-2</c:v>
                      </c:pt>
                      <c:pt idx="22">
                        <c:v>0</c:v>
                      </c:pt>
                      <c:pt idx="23">
                        <c:v>2.1276595744680851E-2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2"/>
                <c:pt idx="0">
                  <c:v>1.3824884792626729E-2</c:v>
                </c:pt>
                <c:pt idx="1">
                  <c:v>0.1111111111111111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59-4BC6-B99F-A3876CE036EE}"/>
            </c:ext>
          </c:extLst>
        </c:ser>
        <c:ser>
          <c:idx val="0"/>
          <c:order val="3"/>
          <c:tx>
            <c:v>2017 raviasutuste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Aruandesse2018!$B$7:$B$27</c15:sqref>
                  </c15:fullRef>
                </c:ext>
              </c:extLst>
              <c:f>Aruandesse2018!$B$7:$B$8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22"/>
                      <c:pt idx="2">
                        <c:v>3.4557235421166309E-2</c:v>
                      </c:pt>
                      <c:pt idx="3">
                        <c:v>3.4557235421166309E-2</c:v>
                      </c:pt>
                      <c:pt idx="4">
                        <c:v>3.4557235421166309E-2</c:v>
                      </c:pt>
                      <c:pt idx="5">
                        <c:v>3.4557235421166309E-2</c:v>
                      </c:pt>
                      <c:pt idx="6">
                        <c:v>3.4557235421166309E-2</c:v>
                      </c:pt>
                      <c:pt idx="7">
                        <c:v>3.4557235421166309E-2</c:v>
                      </c:pt>
                      <c:pt idx="8">
                        <c:v>3.4557235421166309E-2</c:v>
                      </c:pt>
                      <c:pt idx="9">
                        <c:v>3.4557235421166309E-2</c:v>
                      </c:pt>
                      <c:pt idx="10">
                        <c:v>3.4557235421166309E-2</c:v>
                      </c:pt>
                      <c:pt idx="11">
                        <c:v>3.4557235421166309E-2</c:v>
                      </c:pt>
                      <c:pt idx="12">
                        <c:v>3.4557235421166309E-2</c:v>
                      </c:pt>
                      <c:pt idx="13">
                        <c:v>3.4557235421166309E-2</c:v>
                      </c:pt>
                      <c:pt idx="14">
                        <c:v>3.4557235421166309E-2</c:v>
                      </c:pt>
                      <c:pt idx="15">
                        <c:v>3.4557235421166309E-2</c:v>
                      </c:pt>
                      <c:pt idx="16">
                        <c:v>3.4557235421166309E-2</c:v>
                      </c:pt>
                      <c:pt idx="17">
                        <c:v>3.4557235421166309E-2</c:v>
                      </c:pt>
                      <c:pt idx="18">
                        <c:v>3.4557235421166309E-2</c:v>
                      </c:pt>
                      <c:pt idx="19">
                        <c:v>3.4557235421166309E-2</c:v>
                      </c:pt>
                      <c:pt idx="20">
                        <c:v>3.4557235421166309E-2</c:v>
                      </c:pt>
                      <c:pt idx="21">
                        <c:v>3.4557235421166309E-2</c:v>
                      </c:pt>
                      <c:pt idx="22">
                        <c:v>3.4557235421166309E-2</c:v>
                      </c:pt>
                      <c:pt idx="23">
                        <c:v>3.4557235421166309E-2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2"/>
                <c:pt idx="0">
                  <c:v>3.4557235421166309E-2</c:v>
                </c:pt>
                <c:pt idx="1">
                  <c:v>3.4557235421166309E-2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59-4BC6-B99F-A3876CE03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6.3296833425395401E-3"/>
          <c:y val="0.88307781114989492"/>
          <c:w val="0.9916765768790593"/>
          <c:h val="0.1077583858718691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89699567701096183"/>
          <c:h val="0.486672998560004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Aruandesse2017!$E$3</c:f>
              <c:strCache>
                <c:ptCount val="1"/>
                <c:pt idx="0">
                  <c:v>2017.a esmahaigestunute arv, kes on aasta jooksul saanud teenust 7603 vähemalt 4 korda,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Aruandesse2017!$K$7:$K$30</c15:sqref>
                    </c15:fullRef>
                  </c:ext>
                </c:extLst>
                <c:f>Aruandesse2017!$K$7:$K$8</c:f>
                <c:numCache>
                  <c:formatCode>General</c:formatCode>
                  <c:ptCount val="2"/>
                  <c:pt idx="0">
                    <c:v>2.6025846732812108E-2</c:v>
                  </c:pt>
                  <c:pt idx="1">
                    <c:v>8.6759624434285809E-2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Aruandesse2017!$J$7:$J$30</c15:sqref>
                    </c15:fullRef>
                  </c:ext>
                </c:extLst>
                <c:f>Aruandesse2017!$J$7:$J$8</c:f>
                <c:numCache>
                  <c:formatCode>General</c:formatCode>
                  <c:ptCount val="2"/>
                  <c:pt idx="0">
                    <c:v>9.1122270406363455E-3</c:v>
                  </c:pt>
                  <c:pt idx="1">
                    <c:v>5.1543472464812001E-2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Aruandesse2017!$B$7:$B$8</c15:sqref>
                  </c15:fullRef>
                </c:ext>
              </c:extLst>
              <c:f>Aruandesse2017!$B$7:$B$8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Aruandesse2017!$E$7:$E$30</c15:sqref>
                  </c15:fullRef>
                </c:ext>
              </c:extLst>
              <c:f>Aruandesse2017!$E$7:$E$8</c:f>
              <c:numCache>
                <c:formatCode>0%</c:formatCode>
                <c:ptCount val="2"/>
                <c:pt idx="0">
                  <c:v>1.3824884792626729E-2</c:v>
                </c:pt>
                <c:pt idx="1">
                  <c:v>0.1111111111111111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Aruandesse2017!$E$10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Aruandesse2017!$E$15</c15:sqref>
                  <c15:invertIfNegative val="0"/>
                  <c15:bubble3D val="0"/>
                </c15:categoryFilterException>
                <c15:categoryFilterException>
                  <c15:sqref>Aruandesse2017!$E$20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Aruandesse2017!$E$29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C585-466B-9E3B-029A47EE7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Aruandesse2017!$B$7:$B$8</c15:sqref>
                  </c15:fullRef>
                </c:ext>
              </c:extLst>
              <c:f>Aruandesse2017!$B$7:$B$8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Aruandesse2017!$G$7:$G$30</c15:sqref>
                  </c15:fullRef>
                </c:ext>
              </c:extLst>
              <c:f>Aruandesse2017!$G$7:$G$8</c:f>
              <c:numCache>
                <c:formatCode>0%</c:formatCode>
                <c:ptCount val="2"/>
                <c:pt idx="0">
                  <c:v>3.4557235421166309E-2</c:v>
                </c:pt>
                <c:pt idx="1">
                  <c:v>3.4557235421166309E-2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85-466B-9E3B-029A47EE7638}"/>
            </c:ext>
          </c:extLst>
        </c:ser>
        <c:ser>
          <c:idx val="1"/>
          <c:order val="2"/>
          <c:tx>
            <c:strRef>
              <c:f>Aruandesse2016!$E$3</c:f>
              <c:strCache>
                <c:ptCount val="1"/>
                <c:pt idx="0">
                  <c:v>2016.a esmahaigestunute arv, kes on aasta jooksul saanud teenust 7603 vähemalt 4 korda,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Aruandesse2017!$B$7:$B$8</c15:sqref>
                  </c15:fullRef>
                </c:ext>
              </c:extLst>
              <c:f>Aruandesse2017!$B$7:$B$8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Aruandesse2016!$E$7:$E$29</c15:sqref>
                  </c15:fullRef>
                </c:ext>
              </c:extLst>
              <c:f>Aruandesse2016!$E$7:$E$8</c:f>
              <c:numCache>
                <c:formatCode>0%</c:formatCode>
                <c:ptCount val="2"/>
                <c:pt idx="0">
                  <c:v>8.3333333333333329E-2</c:v>
                </c:pt>
                <c:pt idx="1">
                  <c:v>8.5714285714285715E-2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85-466B-9E3B-029A47EE7638}"/>
            </c:ext>
          </c:extLst>
        </c:ser>
        <c:ser>
          <c:idx val="0"/>
          <c:order val="3"/>
          <c:tx>
            <c:v>2016 raviasutuste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Aruandesse2017!$B$7:$B$8</c15:sqref>
                  </c15:fullRef>
                </c:ext>
              </c:extLst>
              <c:f>Aruandesse2017!$B$7:$B$8</c:f>
              <c:strCache>
                <c:ptCount val="2"/>
                <c:pt idx="0">
                  <c:v>Põhja-Eesti Regionaalhaigla</c:v>
                </c:pt>
                <c:pt idx="1">
                  <c:v>Tartu Ülikooli Kliinikum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Aruandesse2016!$G$7:$G$29</c15:sqref>
                  </c15:fullRef>
                </c:ext>
              </c:extLst>
              <c:f>Aruandesse2016!$G$7:$G$8</c:f>
              <c:numCache>
                <c:formatCode>0%</c:formatCode>
                <c:ptCount val="2"/>
                <c:pt idx="0">
                  <c:v>5.1044083526682132E-2</c:v>
                </c:pt>
                <c:pt idx="1">
                  <c:v>5.1044083526682132E-2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85-466B-9E3B-029A47EE7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2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6.3296279141577894E-3"/>
          <c:y val="0.81822706986529403"/>
          <c:w val="0.9916765768790593"/>
          <c:h val="0.18177293013470591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142502955155689E-2"/>
          <c:y val="3.1700403303245632E-2"/>
          <c:w val="0.898956467141664"/>
          <c:h val="0.5074252279729856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Aruandesse2016!$E$3</c:f>
              <c:strCache>
                <c:ptCount val="1"/>
                <c:pt idx="0">
                  <c:v>2016.a esmahaigestunute arv, kes on aasta jooksul saanud teenust 7603 vähemalt 4 korda,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Aruandesse2016!$K$7:$K$29</c15:sqref>
                    </c15:fullRef>
                  </c:ext>
                </c:extLst>
                <c:f>Aruandesse2016!$K$7:$K$8</c:f>
                <c:numCache>
                  <c:formatCode>General</c:formatCode>
                  <c:ptCount val="2"/>
                  <c:pt idx="0">
                    <c:v>4.9596266446291157E-2</c:v>
                  </c:pt>
                  <c:pt idx="1">
                    <c:v>8.8942212981413471E-2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Aruandesse2016!$J$7:$J$29</c15:sqref>
                    </c15:fullRef>
                  </c:ext>
                </c:extLst>
                <c:f>Aruandesse2016!$J$7:$J$8</c:f>
                <c:numCache>
                  <c:formatCode>General</c:formatCode>
                  <c:ptCount val="2"/>
                  <c:pt idx="0">
                    <c:v>3.2183420830104711E-2</c:v>
                  </c:pt>
                  <c:pt idx="1">
                    <c:v>4.5837555980736973E-2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Aruandesse2016!$A$7:$B$29</c15:sqref>
                  </c15:fullRef>
                </c:ext>
              </c:extLst>
              <c:f>Aruandesse2016!$A$7:$B$8</c:f>
              <c:multiLvlStrCache>
                <c:ptCount val="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Aruandesse2016!$E$7:$E$29</c15:sqref>
                  </c15:fullRef>
                </c:ext>
              </c:extLst>
              <c:f>Aruandesse2016!$E$7:$E$8</c:f>
              <c:numCache>
                <c:formatCode>0%</c:formatCode>
                <c:ptCount val="2"/>
                <c:pt idx="0">
                  <c:v>8.3333333333333329E-2</c:v>
                </c:pt>
                <c:pt idx="1">
                  <c:v>8.5714285714285715E-2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Aruandesse2016!$E$10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Aruandesse2016!$E$15</c15:sqref>
                  <c15:invertIfNegative val="0"/>
                  <c15:bubble3D val="0"/>
                </c15:categoryFilterException>
                <c15:categoryFilterException>
                  <c15:sqref>Aruandesse2016!$E$20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>
                      <a:outerShdw algn="ctr" rotWithShape="0">
                        <a:srgbClr val="5B9BD5"/>
                      </a:outerShdw>
                      <a:softEdge rad="0"/>
                    </a:effectLst>
                    <a:scene3d>
                      <a:camera prst="orthographicFront"/>
                      <a:lightRig rig="threePt" dir="t">
                        <a:rot lat="0" lon="0" rev="0"/>
                      </a:lightRig>
                    </a:scene3d>
                    <a:sp3d>
                      <a:bevelT w="0" h="0"/>
                    </a:sp3d>
                  </c15:spPr>
                  <c15:invertIfNegative val="0"/>
                  <c15:bubble3D val="0"/>
                </c15:categoryFilterException>
                <c15:categoryFilterException>
                  <c15:sqref>Aruandesse2016!$E$29</c15:sqref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FA26-4159-995A-6C65514D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2016 raviasutuste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Aruandesse2016!$A$7:$B$29</c15:sqref>
                  </c15:fullRef>
                </c:ext>
              </c:extLst>
              <c:f>Aruandesse2016!$A$7:$B$8</c:f>
              <c:multiLvlStrCache>
                <c:ptCount val="2"/>
                <c:lvl>
                  <c:pt idx="0">
                    <c:v>Põhja-Eesti Regionaalhaigla</c:v>
                  </c:pt>
                  <c:pt idx="1">
                    <c:v>Tartu Ülikooli Kliinikum</c:v>
                  </c:pt>
                </c:lvl>
                <c:lvl>
                  <c:pt idx="0">
                    <c:v>Piirkondlikud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Aruandesse2016!$G$7:$G$29</c15:sqref>
                  </c15:fullRef>
                </c:ext>
              </c:extLst>
              <c:f>Aruandesse2016!$G$7:$G$8</c:f>
              <c:numCache>
                <c:formatCode>0%</c:formatCode>
                <c:ptCount val="2"/>
                <c:pt idx="0">
                  <c:v>5.1044083526682132E-2</c:v>
                </c:pt>
                <c:pt idx="1">
                  <c:v>5.1044083526682132E-2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26-4159-995A-6C65514D1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167834082089427E-2"/>
          <c:y val="0.89077423151287582"/>
          <c:w val="0.94653736534466937"/>
          <c:h val="8.1604692651852676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548640</xdr:colOff>
      <xdr:row>24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90833BA-91F3-4862-BA2E-1F262FFB495C}"/>
            </a:ext>
          </a:extLst>
        </xdr:cNvPr>
        <xdr:cNvSpPr/>
      </xdr:nvSpPr>
      <xdr:spPr>
        <a:xfrm>
          <a:off x="0" y="0"/>
          <a:ext cx="5547360" cy="43891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5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pere kaasamine raviprotsessi esimese 12 kuu jooksul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Esimese diagnoosiaasta skisofreeniahaige pere kaasamine raviprotsessi esimese 12 kuu jooksul.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01.01.-31.12.2018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Pereteraapia seansse (TTL 7603)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12 kuu jooksul vähemalt neli korda.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arve algus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01.01.2018-31.12.2019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esimese diagnoosiaasta jooksul vähemalt nelja pereteraapia seanssi saanud patsientide hulka.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saamine 12 kuu jooksul (≤365 päeva jooksul) isiku aasta kõige esimese esmase põhidiagnoosiga raviarvest.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põhidiagnoos F20-F29 ja isikutele tehtud täiendav kontroll eelnevate aastatega, et ei oleks varasemalt (indikaatori aastale eelnenud aastatel (al. 2004.a.)) samuti põhidiagnoosiga F20-F29 raviarvet. 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38100</xdr:rowOff>
    </xdr:from>
    <xdr:to>
      <xdr:col>12</xdr:col>
      <xdr:colOff>1666875</xdr:colOff>
      <xdr:row>30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770119-C57C-43F5-8327-EDAC02017D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9842</xdr:colOff>
      <xdr:row>26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667692" cy="47053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5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pere kaasamine raviprotsessi esimese 12 kuu jooksul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Esimese diagnoosiaasta skisofreeniahaige pere kaasamine raviprotsessi esimese 12 kuu jooksul.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01.01.-31.12.2017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Pereteraapia seansse (TTL 7603)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12 kuu jooksul vähemalt neli korda.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arve algus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01.01.2017-31.12.2018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esimese diagnoosiaasta jooksul vähemalt nelja pereteraapia seanssi saanud patsientide hulka.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isiku aasta kõige esimese esmase põhidiagnoosiga raviarve lõpust teenuse saamine 12 kuu jooksul (≤365 päeva jooksul).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2004.a.)) samuti põhidiagnoosiga F20-F29 raviarvet. 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240031</xdr:colOff>
      <xdr:row>4</xdr:row>
      <xdr:rowOff>38100</xdr:rowOff>
    </xdr:from>
    <xdr:to>
      <xdr:col>12</xdr:col>
      <xdr:colOff>1306831</xdr:colOff>
      <xdr:row>31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DCCA4C-B5DD-41F3-975E-BF00C7520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9842</xdr:colOff>
      <xdr:row>26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3B466DE-159D-454D-8253-E585C761671E}"/>
            </a:ext>
          </a:extLst>
        </xdr:cNvPr>
        <xdr:cNvSpPr/>
      </xdr:nvSpPr>
      <xdr:spPr>
        <a:xfrm>
          <a:off x="0" y="180975"/>
          <a:ext cx="5496242" cy="46767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Psühhiaatria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5</a:t>
          </a: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Esimese diagnoosiaasta skisofreeniahaige pere kaasamine raviprotsessi esimese 12 kuu jooksul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Esimese diagnoosiaasta skisofreeniahaige pere kaasamine raviprotsessi esimese 12 kuu jooksul.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algus: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01.01.-31.12.2016</a:t>
          </a:r>
        </a:p>
        <a:p>
          <a:pPr algn="l"/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Põhidiagnoos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esmane F20-F29</a:t>
          </a:r>
        </a:p>
        <a:p>
          <a:pPr algn="l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Pereteraapia seansse (TTL 7603)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12 kuu jooksul vähemalt neli korda.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sng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Teenuse arve algus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01.01.-31.12.2017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esimese diagnoosiaasta jooksul vähemalt nelja pereteraapia seanssi saanud patsientide hulka.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Arvestuse algus: isiku aasta kõige esimese esmase põhidiagnoosiga raviarve lõpust teenuse saamine 12 kuu jooksul (≤365 päeva jooksul).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Esmase diagnoosiga patsient- raviarvel märge  põhidiagnoos "+" ehk esmane ja isikutele tehtud täiendav kontroll eelnevate aastatega, et ei oleks varasemalt (indikaatori aastale eelnenud aastatel (al. 2004.a.)) samuti põhidiagnoosiga F20-F29 raviarvet.  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</a:t>
          </a:r>
          <a:r>
            <a:rPr lang="et-EE" sz="1200" b="1" i="0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</a:t>
          </a:r>
          <a:r>
            <a:rPr lang="et-EE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</xdr:row>
      <xdr:rowOff>76200</xdr:rowOff>
    </xdr:from>
    <xdr:to>
      <xdr:col>12</xdr:col>
      <xdr:colOff>1676400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B71FE2-8188-4A25-9EFD-4716E01A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C20BF-E018-4EA4-95D6-8BFACABD9B47}">
  <dimension ref="A1:M34"/>
  <sheetViews>
    <sheetView zoomScaleNormal="100" workbookViewId="0">
      <selection activeCell="C27" sqref="C27"/>
    </sheetView>
  </sheetViews>
  <sheetFormatPr defaultColWidth="9.1796875" defaultRowHeight="14.5" x14ac:dyDescent="0.35"/>
  <cols>
    <col min="1" max="16384" width="9.1796875" style="1"/>
  </cols>
  <sheetData>
    <row r="1" spans="1:13" x14ac:dyDescent="0.35">
      <c r="I1" s="7"/>
    </row>
    <row r="2" spans="1:13" x14ac:dyDescent="0.35">
      <c r="I2" s="7"/>
      <c r="K2" s="8"/>
    </row>
    <row r="3" spans="1:13" x14ac:dyDescent="0.35">
      <c r="I3" s="7"/>
      <c r="K3" s="8"/>
    </row>
    <row r="4" spans="1:13" x14ac:dyDescent="0.35">
      <c r="I4" s="7"/>
      <c r="K4" s="8"/>
    </row>
    <row r="5" spans="1:13" x14ac:dyDescent="0.35">
      <c r="K5" s="8"/>
    </row>
    <row r="6" spans="1:13" x14ac:dyDescent="0.35">
      <c r="K6" s="8"/>
    </row>
    <row r="7" spans="1:13" x14ac:dyDescent="0.35">
      <c r="K7" s="8"/>
    </row>
    <row r="8" spans="1:13" x14ac:dyDescent="0.35">
      <c r="K8" s="8"/>
    </row>
    <row r="9" spans="1:13" x14ac:dyDescent="0.35">
      <c r="K9" s="8"/>
    </row>
    <row r="10" spans="1:13" x14ac:dyDescent="0.35">
      <c r="K10" s="8"/>
    </row>
    <row r="11" spans="1:13" x14ac:dyDescent="0.35">
      <c r="I11" s="5"/>
      <c r="K11" s="8"/>
    </row>
    <row r="12" spans="1:13" x14ac:dyDescent="0.35">
      <c r="K12" s="8"/>
    </row>
    <row r="13" spans="1:13" x14ac:dyDescent="0.35">
      <c r="I13" s="6"/>
      <c r="J13" s="6"/>
      <c r="K13" s="9"/>
      <c r="L13" s="6"/>
      <c r="M13" s="6"/>
    </row>
    <row r="14" spans="1:13" x14ac:dyDescent="0.35">
      <c r="I14" s="6"/>
      <c r="J14" s="6"/>
      <c r="K14" s="9"/>
      <c r="L14" s="6"/>
      <c r="M14" s="6"/>
    </row>
    <row r="15" spans="1:13" ht="15" customHeight="1" x14ac:dyDescent="0.35">
      <c r="A15" s="3"/>
      <c r="B15" s="4"/>
      <c r="C15" s="4"/>
      <c r="D15" s="4"/>
      <c r="E15" s="4"/>
      <c r="F15" s="4"/>
      <c r="G15" s="4"/>
      <c r="I15" s="6"/>
      <c r="J15" s="6"/>
      <c r="K15" s="9"/>
      <c r="L15" s="6"/>
      <c r="M15" s="6"/>
    </row>
    <row r="16" spans="1:13" x14ac:dyDescent="0.35">
      <c r="A16" s="4"/>
      <c r="B16" s="4"/>
      <c r="C16" s="4"/>
      <c r="D16" s="4"/>
      <c r="E16" s="4"/>
      <c r="F16" s="4"/>
      <c r="G16" s="4"/>
      <c r="I16" s="6"/>
      <c r="J16" s="6"/>
      <c r="K16" s="9"/>
      <c r="L16" s="6"/>
      <c r="M16" s="6"/>
    </row>
    <row r="17" spans="1:13" x14ac:dyDescent="0.35">
      <c r="A17" s="4"/>
      <c r="B17" s="4"/>
      <c r="C17" s="4"/>
      <c r="D17" s="4"/>
      <c r="E17" s="4"/>
      <c r="F17" s="4"/>
      <c r="G17" s="4"/>
      <c r="I17" s="6"/>
      <c r="J17" s="6"/>
      <c r="K17" s="9"/>
      <c r="L17" s="6"/>
      <c r="M17" s="6"/>
    </row>
    <row r="18" spans="1:13" x14ac:dyDescent="0.35">
      <c r="A18" s="4"/>
      <c r="B18" s="4"/>
      <c r="C18" s="4"/>
      <c r="D18" s="4"/>
      <c r="E18" s="4"/>
      <c r="F18" s="4"/>
      <c r="G18" s="4"/>
      <c r="I18" s="6"/>
      <c r="J18" s="6"/>
      <c r="K18" s="9"/>
      <c r="L18" s="6"/>
      <c r="M18" s="6"/>
    </row>
    <row r="19" spans="1:13" x14ac:dyDescent="0.35">
      <c r="A19" s="4"/>
      <c r="B19" s="4"/>
      <c r="C19" s="4"/>
      <c r="D19" s="4"/>
      <c r="E19" s="4"/>
      <c r="F19" s="4"/>
      <c r="G19" s="4"/>
      <c r="I19" s="6"/>
      <c r="J19" s="6"/>
      <c r="K19" s="9"/>
      <c r="L19" s="6"/>
      <c r="M19" s="6"/>
    </row>
    <row r="20" spans="1:13" x14ac:dyDescent="0.35">
      <c r="A20" s="4"/>
      <c r="B20" s="4"/>
      <c r="C20" s="4"/>
      <c r="D20" s="4"/>
      <c r="E20" s="4"/>
      <c r="F20" s="4"/>
      <c r="G20" s="4"/>
      <c r="I20" s="6"/>
      <c r="J20" s="6"/>
      <c r="K20" s="9"/>
      <c r="L20" s="6"/>
      <c r="M20" s="6"/>
    </row>
    <row r="21" spans="1:13" x14ac:dyDescent="0.35">
      <c r="A21" s="4"/>
      <c r="B21" s="4"/>
      <c r="C21" s="4"/>
      <c r="D21" s="4"/>
      <c r="E21" s="4"/>
      <c r="F21" s="4"/>
      <c r="G21" s="4"/>
      <c r="I21" s="6"/>
      <c r="J21" s="6"/>
      <c r="K21" s="9"/>
      <c r="L21" s="6"/>
      <c r="M21" s="6"/>
    </row>
    <row r="22" spans="1:13" ht="14.25" customHeight="1" x14ac:dyDescent="0.35">
      <c r="A22" s="4"/>
      <c r="B22" s="4"/>
      <c r="C22" s="4"/>
      <c r="D22" s="4"/>
      <c r="E22" s="4"/>
      <c r="F22" s="4"/>
      <c r="G22" s="4"/>
      <c r="I22" s="6"/>
      <c r="J22" s="6"/>
      <c r="K22" s="9"/>
      <c r="L22" s="6"/>
      <c r="M22" s="6"/>
    </row>
    <row r="23" spans="1:13" x14ac:dyDescent="0.35">
      <c r="A23" s="4"/>
      <c r="B23" s="4"/>
      <c r="C23" s="4"/>
      <c r="D23" s="4"/>
      <c r="E23" s="4"/>
      <c r="F23" s="4"/>
      <c r="G23" s="4"/>
      <c r="I23" s="6"/>
      <c r="J23" s="6"/>
      <c r="K23" s="9"/>
      <c r="L23" s="6"/>
      <c r="M23" s="6"/>
    </row>
    <row r="24" spans="1:13" x14ac:dyDescent="0.35">
      <c r="A24" s="4"/>
      <c r="B24" s="4"/>
      <c r="C24" s="4"/>
      <c r="D24" s="4"/>
      <c r="E24" s="4"/>
      <c r="F24" s="4"/>
      <c r="G24" s="4"/>
      <c r="I24" s="6"/>
      <c r="J24" s="6"/>
      <c r="K24" s="9"/>
      <c r="L24" s="6"/>
      <c r="M24" s="6"/>
    </row>
    <row r="25" spans="1:13" x14ac:dyDescent="0.35">
      <c r="A25" s="4"/>
      <c r="C25" s="4"/>
      <c r="D25" s="4"/>
      <c r="E25" s="4"/>
      <c r="F25" s="4"/>
      <c r="G25" s="4"/>
      <c r="I25" s="6"/>
      <c r="J25" s="6"/>
      <c r="K25" s="9"/>
      <c r="L25" s="6"/>
      <c r="M25" s="6"/>
    </row>
    <row r="26" spans="1:13" x14ac:dyDescent="0.35">
      <c r="A26" s="2"/>
      <c r="C26" s="2"/>
      <c r="D26" s="2"/>
      <c r="E26" s="2"/>
      <c r="F26" s="2"/>
      <c r="G26" s="2"/>
      <c r="I26" s="6"/>
      <c r="J26" s="6"/>
      <c r="K26" s="9"/>
      <c r="L26" s="6"/>
      <c r="M26" s="6"/>
    </row>
    <row r="27" spans="1:13" x14ac:dyDescent="0.35">
      <c r="A27" s="3"/>
      <c r="B27" s="4"/>
      <c r="C27" s="4"/>
      <c r="D27" s="4"/>
      <c r="E27" s="4"/>
      <c r="F27" s="4"/>
      <c r="G27" s="4"/>
      <c r="I27" s="6"/>
      <c r="J27" s="6"/>
      <c r="K27" s="9"/>
      <c r="L27" s="6"/>
      <c r="M27" s="6"/>
    </row>
    <row r="28" spans="1:13" x14ac:dyDescent="0.35">
      <c r="A28" s="4"/>
      <c r="C28" s="4"/>
      <c r="D28" s="4"/>
      <c r="E28" s="4"/>
      <c r="F28" s="4"/>
      <c r="G28" s="4"/>
      <c r="K28" s="8"/>
    </row>
    <row r="29" spans="1:13" x14ac:dyDescent="0.35">
      <c r="A29" s="4"/>
      <c r="C29" s="4"/>
      <c r="D29" s="4"/>
      <c r="E29" s="4"/>
      <c r="F29" s="4"/>
      <c r="G29" s="4"/>
      <c r="K29" s="8"/>
    </row>
    <row r="30" spans="1:13" x14ac:dyDescent="0.35">
      <c r="A30" s="4"/>
      <c r="C30" s="4"/>
      <c r="D30" s="4"/>
      <c r="E30" s="4"/>
      <c r="F30" s="4"/>
      <c r="G30" s="4"/>
      <c r="K30" s="8"/>
    </row>
    <row r="31" spans="1:13" x14ac:dyDescent="0.35">
      <c r="A31" s="4"/>
      <c r="B31" s="4"/>
      <c r="C31" s="4"/>
      <c r="D31" s="4"/>
      <c r="E31" s="4"/>
      <c r="F31" s="4"/>
      <c r="G31" s="4"/>
      <c r="K31" s="8"/>
    </row>
    <row r="32" spans="1:13" x14ac:dyDescent="0.35">
      <c r="K32" s="8"/>
    </row>
    <row r="33" spans="11:11" x14ac:dyDescent="0.35">
      <c r="K33" s="8"/>
    </row>
    <row r="34" spans="11:11" x14ac:dyDescent="0.35">
      <c r="K34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EBA4F-5D60-4F72-A56B-8E3C5CED9EFF}">
  <dimension ref="A1:K32"/>
  <sheetViews>
    <sheetView tabSelected="1" zoomScaleNormal="100" workbookViewId="0">
      <selection activeCell="E29" sqref="E29:E30"/>
    </sheetView>
  </sheetViews>
  <sheetFormatPr defaultColWidth="27.81640625" defaultRowHeight="14.5" x14ac:dyDescent="0.35"/>
  <cols>
    <col min="1" max="1" width="17" style="1" customWidth="1"/>
    <col min="2" max="2" width="14.453125" style="1" customWidth="1"/>
    <col min="3" max="3" width="21.26953125" style="1" customWidth="1"/>
    <col min="4" max="4" width="22.1796875" style="1" customWidth="1"/>
    <col min="5" max="5" width="22.81640625" style="1" customWidth="1"/>
    <col min="6" max="6" width="19.54296875" style="1" bestFit="1" customWidth="1"/>
    <col min="7" max="7" width="8" style="1" customWidth="1"/>
    <col min="8" max="8" width="11.26953125" style="1" customWidth="1"/>
    <col min="9" max="9" width="11.453125" style="1" customWidth="1"/>
    <col min="10" max="10" width="9.81640625" style="1" customWidth="1"/>
    <col min="11" max="11" width="12.7265625" style="1" customWidth="1"/>
    <col min="12" max="16384" width="27.81640625" style="1"/>
  </cols>
  <sheetData>
    <row r="1" spans="1:11" ht="15" x14ac:dyDescent="0.35">
      <c r="A1" s="12" t="s">
        <v>1</v>
      </c>
    </row>
    <row r="3" spans="1:11" x14ac:dyDescent="0.35">
      <c r="A3" s="47" t="s">
        <v>2</v>
      </c>
      <c r="B3" s="47" t="s">
        <v>3</v>
      </c>
      <c r="C3" s="52" t="s">
        <v>46</v>
      </c>
      <c r="D3" s="52" t="s">
        <v>47</v>
      </c>
      <c r="E3" s="52" t="s">
        <v>48</v>
      </c>
      <c r="F3" s="55" t="s">
        <v>44</v>
      </c>
    </row>
    <row r="4" spans="1:11" x14ac:dyDescent="0.35">
      <c r="A4" s="47"/>
      <c r="B4" s="47"/>
      <c r="C4" s="53"/>
      <c r="D4" s="53"/>
      <c r="E4" s="53"/>
      <c r="F4" s="55"/>
    </row>
    <row r="5" spans="1:11" x14ac:dyDescent="0.35">
      <c r="A5" s="47"/>
      <c r="B5" s="47"/>
      <c r="C5" s="53"/>
      <c r="D5" s="53"/>
      <c r="E5" s="53"/>
      <c r="F5" s="55"/>
    </row>
    <row r="6" spans="1:11" ht="25.5" customHeight="1" x14ac:dyDescent="0.35">
      <c r="A6" s="47"/>
      <c r="B6" s="47"/>
      <c r="C6" s="54"/>
      <c r="D6" s="54"/>
      <c r="E6" s="54"/>
      <c r="F6" s="55"/>
      <c r="G6" s="34"/>
      <c r="H6" s="45" t="s">
        <v>9</v>
      </c>
      <c r="I6" s="45" t="s">
        <v>10</v>
      </c>
      <c r="J6" s="45" t="s">
        <v>11</v>
      </c>
      <c r="K6" s="45" t="s">
        <v>12</v>
      </c>
    </row>
    <row r="7" spans="1:11" x14ac:dyDescent="0.35">
      <c r="A7" s="47" t="s">
        <v>4</v>
      </c>
      <c r="B7" s="46" t="s">
        <v>14</v>
      </c>
      <c r="C7" s="13">
        <v>226</v>
      </c>
      <c r="D7" s="13">
        <v>4</v>
      </c>
      <c r="E7" s="11">
        <f>D7/C7</f>
        <v>1.7699115044247787E-2</v>
      </c>
      <c r="F7" s="22" t="str">
        <f>ROUND(H7*100,0)&amp;-ROUND(I7*100,0)&amp;"%"</f>
        <v>1-4%</v>
      </c>
      <c r="G7" s="21">
        <f t="shared" ref="G7:G31" si="0">$E$31</f>
        <v>2.4232633279483037E-2</v>
      </c>
      <c r="H7" s="25">
        <v>6.9038359860436752E-3</v>
      </c>
      <c r="I7" s="26">
        <v>4.4616216433714891E-2</v>
      </c>
      <c r="J7" s="27">
        <v>1.0795279058204113E-2</v>
      </c>
      <c r="K7" s="27">
        <v>2.6917101389467103E-2</v>
      </c>
    </row>
    <row r="8" spans="1:11" x14ac:dyDescent="0.35">
      <c r="A8" s="47"/>
      <c r="B8" s="13" t="s">
        <v>16</v>
      </c>
      <c r="C8" s="13">
        <v>78</v>
      </c>
      <c r="D8" s="13">
        <v>9</v>
      </c>
      <c r="E8" s="11">
        <f t="shared" ref="E8:E31" si="1">D8/C8</f>
        <v>0.11538461538461539</v>
      </c>
      <c r="F8" s="22" t="str">
        <f t="shared" ref="F8:F31" si="2">ROUND(H8*100,0)&amp;-ROUND(I8*100,0)&amp;"%"</f>
        <v>6-20%</v>
      </c>
      <c r="G8" s="21">
        <f t="shared" si="0"/>
        <v>2.4232633279483037E-2</v>
      </c>
      <c r="H8" s="25">
        <v>6.1905183725188939E-2</v>
      </c>
      <c r="I8" s="26">
        <v>0.20496991460477615</v>
      </c>
      <c r="J8" s="27">
        <v>5.3479431659426452E-2</v>
      </c>
      <c r="K8" s="27">
        <v>8.9585299220160758E-2</v>
      </c>
    </row>
    <row r="9" spans="1:11" x14ac:dyDescent="0.35">
      <c r="A9" s="47"/>
      <c r="B9" s="13" t="s">
        <v>15</v>
      </c>
      <c r="C9" s="13">
        <v>3</v>
      </c>
      <c r="D9" s="13">
        <v>0</v>
      </c>
      <c r="E9" s="22">
        <v>0</v>
      </c>
      <c r="F9" s="22" t="s">
        <v>45</v>
      </c>
      <c r="G9" s="21">
        <f t="shared" si="0"/>
        <v>2.4232633279483037E-2</v>
      </c>
      <c r="H9" s="25">
        <v>1.4616800186955218E-11</v>
      </c>
      <c r="I9" s="26">
        <v>0.56149603065870779</v>
      </c>
      <c r="J9" s="27">
        <v>-1.4616800186955218E-11</v>
      </c>
      <c r="K9" s="27">
        <v>0.56149603065870779</v>
      </c>
    </row>
    <row r="10" spans="1:11" x14ac:dyDescent="0.35">
      <c r="A10" s="47"/>
      <c r="B10" s="14" t="s">
        <v>5</v>
      </c>
      <c r="C10" s="10">
        <f>SUM(C7:C9)</f>
        <v>307</v>
      </c>
      <c r="D10" s="10">
        <f>SUM(D7:D9)</f>
        <v>13</v>
      </c>
      <c r="E10" s="17">
        <f t="shared" si="1"/>
        <v>4.2345276872964167E-2</v>
      </c>
      <c r="F10" s="28" t="str">
        <f t="shared" si="2"/>
        <v>2-7%</v>
      </c>
      <c r="G10" s="21">
        <f t="shared" si="0"/>
        <v>2.4232633279483037E-2</v>
      </c>
      <c r="H10" s="25">
        <v>2.4911245740657149E-2</v>
      </c>
      <c r="I10" s="26">
        <v>7.1090892502561509E-2</v>
      </c>
      <c r="J10" s="27">
        <v>1.7434031132307019E-2</v>
      </c>
      <c r="K10" s="27">
        <v>2.8745615629597342E-2</v>
      </c>
    </row>
    <row r="11" spans="1:11" x14ac:dyDescent="0.35">
      <c r="A11" s="47" t="s">
        <v>6</v>
      </c>
      <c r="B11" s="13" t="s">
        <v>17</v>
      </c>
      <c r="C11" s="13">
        <v>10</v>
      </c>
      <c r="D11" s="13">
        <v>0</v>
      </c>
      <c r="E11" s="22">
        <v>0</v>
      </c>
      <c r="F11" s="22" t="s">
        <v>45</v>
      </c>
      <c r="G11" s="21">
        <f t="shared" si="0"/>
        <v>2.4232633279483037E-2</v>
      </c>
      <c r="H11" s="25">
        <v>7.2246807514687289E-12</v>
      </c>
      <c r="I11" s="26">
        <v>0.27753198462317397</v>
      </c>
      <c r="J11" s="27">
        <v>-7.2246807514687289E-12</v>
      </c>
      <c r="K11" s="27">
        <v>0.27753198462317397</v>
      </c>
    </row>
    <row r="12" spans="1:11" x14ac:dyDescent="0.35">
      <c r="A12" s="47"/>
      <c r="B12" s="13" t="s">
        <v>18</v>
      </c>
      <c r="C12" s="13">
        <v>14</v>
      </c>
      <c r="D12" s="13">
        <v>0</v>
      </c>
      <c r="E12" s="22">
        <v>0</v>
      </c>
      <c r="F12" s="22" t="s">
        <v>45</v>
      </c>
      <c r="G12" s="21">
        <f t="shared" si="0"/>
        <v>2.4232633279483037E-2</v>
      </c>
      <c r="H12" s="25">
        <v>5.6049282079841632E-12</v>
      </c>
      <c r="I12" s="26">
        <v>0.21531011580214426</v>
      </c>
      <c r="J12" s="27">
        <v>-5.6049282079841632E-12</v>
      </c>
      <c r="K12" s="27">
        <v>0.21531011580214426</v>
      </c>
    </row>
    <row r="13" spans="1:11" x14ac:dyDescent="0.35">
      <c r="A13" s="47"/>
      <c r="B13" s="13" t="s">
        <v>19</v>
      </c>
      <c r="C13" s="13">
        <v>0</v>
      </c>
      <c r="D13" s="13">
        <v>0</v>
      </c>
      <c r="E13" s="22">
        <v>0</v>
      </c>
      <c r="F13" s="22" t="s">
        <v>45</v>
      </c>
      <c r="G13" s="21">
        <f t="shared" si="0"/>
        <v>2.4232633279483037E-2</v>
      </c>
      <c r="H13" s="25" t="e">
        <v>#DIV/0!</v>
      </c>
      <c r="I13" s="26" t="e">
        <v>#DIV/0!</v>
      </c>
      <c r="J13" s="27" t="e">
        <v>#DIV/0!</v>
      </c>
      <c r="K13" s="27" t="e">
        <v>#DIV/0!</v>
      </c>
    </row>
    <row r="14" spans="1:11" x14ac:dyDescent="0.35">
      <c r="A14" s="47"/>
      <c r="B14" s="13" t="s">
        <v>20</v>
      </c>
      <c r="C14" s="13">
        <v>31</v>
      </c>
      <c r="D14" s="13">
        <v>1</v>
      </c>
      <c r="E14" s="11">
        <f t="shared" si="1"/>
        <v>3.2258064516129031E-2</v>
      </c>
      <c r="F14" s="22" t="str">
        <f t="shared" si="2"/>
        <v>1-16%</v>
      </c>
      <c r="G14" s="21">
        <f t="shared" si="0"/>
        <v>2.4232633279483037E-2</v>
      </c>
      <c r="H14" s="25">
        <v>5.7172378411121478E-3</v>
      </c>
      <c r="I14" s="26">
        <v>0.16194066221007411</v>
      </c>
      <c r="J14" s="27">
        <v>2.6540826675016883E-2</v>
      </c>
      <c r="K14" s="27">
        <v>0.12968259769394508</v>
      </c>
    </row>
    <row r="15" spans="1:11" x14ac:dyDescent="0.35">
      <c r="A15" s="47"/>
      <c r="B15" s="14" t="s">
        <v>7</v>
      </c>
      <c r="C15" s="10">
        <f>SUM(C11:C14)</f>
        <v>55</v>
      </c>
      <c r="D15" s="10">
        <f>SUM(D11:D14)</f>
        <v>1</v>
      </c>
      <c r="E15" s="17">
        <f t="shared" si="1"/>
        <v>1.8181818181818181E-2</v>
      </c>
      <c r="F15" s="28" t="str">
        <f t="shared" si="2"/>
        <v>0-10%</v>
      </c>
      <c r="G15" s="21">
        <f t="shared" si="0"/>
        <v>2.4232633279483037E-2</v>
      </c>
      <c r="H15" s="25">
        <v>3.2167896246326978E-3</v>
      </c>
      <c r="I15" s="26">
        <v>9.6057512365999825E-2</v>
      </c>
      <c r="J15" s="27">
        <v>1.4965028557185484E-2</v>
      </c>
      <c r="K15" s="27">
        <v>7.7875694184181637E-2</v>
      </c>
    </row>
    <row r="16" spans="1:11" x14ac:dyDescent="0.35">
      <c r="A16" s="48" t="s">
        <v>33</v>
      </c>
      <c r="B16" s="13" t="s">
        <v>21</v>
      </c>
      <c r="C16" s="13">
        <v>1</v>
      </c>
      <c r="D16" s="13">
        <v>0</v>
      </c>
      <c r="E16" s="22">
        <v>0</v>
      </c>
      <c r="F16" s="22" t="s">
        <v>45</v>
      </c>
      <c r="G16" s="21">
        <f t="shared" si="0"/>
        <v>2.4232633279483037E-2</v>
      </c>
      <c r="H16" s="25">
        <v>2.0654999780381003E-11</v>
      </c>
      <c r="I16" s="26">
        <v>0.79345001926555703</v>
      </c>
      <c r="J16" s="27">
        <v>-2.0654999780381003E-11</v>
      </c>
      <c r="K16" s="27">
        <v>0.79345001926555703</v>
      </c>
    </row>
    <row r="17" spans="1:11" x14ac:dyDescent="0.35">
      <c r="A17" s="49"/>
      <c r="B17" s="13" t="s">
        <v>22</v>
      </c>
      <c r="C17" s="13">
        <v>4</v>
      </c>
      <c r="D17" s="13">
        <v>0</v>
      </c>
      <c r="E17" s="22">
        <v>0</v>
      </c>
      <c r="F17" s="22" t="s">
        <v>45</v>
      </c>
      <c r="G17" s="21">
        <f t="shared" si="0"/>
        <v>2.4232633279483037E-2</v>
      </c>
      <c r="H17" s="25">
        <v>1.2752755544863424E-11</v>
      </c>
      <c r="I17" s="26">
        <v>0.48988982039941581</v>
      </c>
      <c r="J17" s="27">
        <v>-1.2752755544863424E-11</v>
      </c>
      <c r="K17" s="27">
        <v>0.48988982039941581</v>
      </c>
    </row>
    <row r="18" spans="1:11" x14ac:dyDescent="0.35">
      <c r="A18" s="49"/>
      <c r="B18" s="13" t="s">
        <v>23</v>
      </c>
      <c r="C18" s="13">
        <v>9</v>
      </c>
      <c r="D18" s="13">
        <v>0</v>
      </c>
      <c r="E18" s="22">
        <v>0</v>
      </c>
      <c r="F18" s="22" t="s">
        <v>45</v>
      </c>
      <c r="G18" s="21">
        <f t="shared" si="0"/>
        <v>2.4232633279483037E-2</v>
      </c>
      <c r="H18" s="25">
        <v>7.7872873555569292E-12</v>
      </c>
      <c r="I18" s="26">
        <v>0.29914419598115821</v>
      </c>
      <c r="J18" s="27">
        <v>-7.7872873555569292E-12</v>
      </c>
      <c r="K18" s="27">
        <v>0.29914419598115821</v>
      </c>
    </row>
    <row r="19" spans="1:11" x14ac:dyDescent="0.35">
      <c r="A19" s="49"/>
      <c r="B19" s="13" t="s">
        <v>24</v>
      </c>
      <c r="C19" s="13">
        <v>10</v>
      </c>
      <c r="D19" s="13">
        <v>0</v>
      </c>
      <c r="E19" s="22">
        <v>0</v>
      </c>
      <c r="F19" s="22" t="s">
        <v>45</v>
      </c>
      <c r="G19" s="21">
        <f t="shared" si="0"/>
        <v>2.4232633279483037E-2</v>
      </c>
      <c r="H19" s="25">
        <v>7.2246807514687289E-12</v>
      </c>
      <c r="I19" s="26">
        <v>0.27753198462317397</v>
      </c>
      <c r="J19" s="27">
        <v>-7.2246807514687289E-12</v>
      </c>
      <c r="K19" s="27">
        <v>0.27753198462317397</v>
      </c>
    </row>
    <row r="20" spans="1:11" x14ac:dyDescent="0.35">
      <c r="A20" s="49"/>
      <c r="B20" s="13" t="s">
        <v>25</v>
      </c>
      <c r="C20" s="13">
        <v>9</v>
      </c>
      <c r="D20" s="13">
        <v>1</v>
      </c>
      <c r="E20" s="11">
        <f t="shared" si="1"/>
        <v>0.1111111111111111</v>
      </c>
      <c r="F20" s="22" t="str">
        <f t="shared" si="2"/>
        <v>2-43%</v>
      </c>
      <c r="G20" s="21">
        <f t="shared" si="0"/>
        <v>2.4232633279483037E-2</v>
      </c>
      <c r="H20" s="25">
        <v>1.9890944770675604E-2</v>
      </c>
      <c r="I20" s="26">
        <v>0.43499898544294863</v>
      </c>
      <c r="J20" s="27">
        <v>9.1220166340435505E-2</v>
      </c>
      <c r="K20" s="27">
        <v>0.32388787433183752</v>
      </c>
    </row>
    <row r="21" spans="1:11" x14ac:dyDescent="0.35">
      <c r="A21" s="49"/>
      <c r="B21" s="13" t="s">
        <v>27</v>
      </c>
      <c r="C21" s="13">
        <v>7</v>
      </c>
      <c r="D21" s="13">
        <v>0</v>
      </c>
      <c r="E21" s="22">
        <v>0</v>
      </c>
      <c r="F21" s="22" t="s">
        <v>45</v>
      </c>
      <c r="G21" s="21">
        <f t="shared" si="0"/>
        <v>2.4232633279483037E-2</v>
      </c>
      <c r="H21" s="25">
        <v>9.223864979119142E-12</v>
      </c>
      <c r="I21" s="26">
        <v>0.35432950487545245</v>
      </c>
      <c r="J21" s="27">
        <v>-9.223864979119142E-12</v>
      </c>
      <c r="K21" s="27">
        <v>0.35432950487545245</v>
      </c>
    </row>
    <row r="22" spans="1:11" x14ac:dyDescent="0.35">
      <c r="A22" s="49"/>
      <c r="B22" s="13" t="s">
        <v>28</v>
      </c>
      <c r="C22" s="13">
        <v>0</v>
      </c>
      <c r="D22" s="13">
        <v>0</v>
      </c>
      <c r="E22" s="22" t="s">
        <v>45</v>
      </c>
      <c r="F22" s="22" t="s">
        <v>45</v>
      </c>
      <c r="G22" s="21">
        <f t="shared" si="0"/>
        <v>2.4232633279483037E-2</v>
      </c>
      <c r="H22" s="25" t="e">
        <v>#DIV/0!</v>
      </c>
      <c r="I22" s="26" t="e">
        <v>#DIV/0!</v>
      </c>
      <c r="J22" s="27" t="e">
        <v>#DIV/0!</v>
      </c>
      <c r="K22" s="27" t="e">
        <v>#DIV/0!</v>
      </c>
    </row>
    <row r="23" spans="1:11" x14ac:dyDescent="0.35">
      <c r="A23" s="49"/>
      <c r="B23" s="13" t="s">
        <v>34</v>
      </c>
      <c r="C23" s="13">
        <v>1</v>
      </c>
      <c r="D23" s="13">
        <v>0</v>
      </c>
      <c r="E23" s="22">
        <v>0</v>
      </c>
      <c r="F23" s="22" t="s">
        <v>45</v>
      </c>
      <c r="G23" s="21">
        <f t="shared" si="0"/>
        <v>2.4232633279483037E-2</v>
      </c>
      <c r="H23" s="25">
        <v>2.0654999780381003E-11</v>
      </c>
      <c r="I23" s="26">
        <v>0.79345001926555703</v>
      </c>
      <c r="J23" s="27">
        <v>-2.0654999780381003E-11</v>
      </c>
      <c r="K23" s="27">
        <v>0.79345001926555703</v>
      </c>
    </row>
    <row r="24" spans="1:11" x14ac:dyDescent="0.35">
      <c r="A24" s="49"/>
      <c r="B24" s="13" t="s">
        <v>26</v>
      </c>
      <c r="C24" s="13">
        <v>6</v>
      </c>
      <c r="D24" s="13">
        <v>0</v>
      </c>
      <c r="E24" s="22">
        <v>0</v>
      </c>
      <c r="F24" s="22" t="s">
        <v>45</v>
      </c>
      <c r="G24" s="21">
        <f t="shared" si="0"/>
        <v>2.4232633279483037E-2</v>
      </c>
      <c r="H24" s="25">
        <v>1.0161112168357063E-11</v>
      </c>
      <c r="I24" s="26">
        <v>0.39033332033246232</v>
      </c>
      <c r="J24" s="27">
        <v>-1.0161112168357063E-11</v>
      </c>
      <c r="K24" s="27">
        <v>0.39033332033246232</v>
      </c>
    </row>
    <row r="25" spans="1:11" x14ac:dyDescent="0.35">
      <c r="A25" s="49"/>
      <c r="B25" s="13" t="s">
        <v>39</v>
      </c>
      <c r="C25" s="13">
        <v>7</v>
      </c>
      <c r="D25" s="13">
        <v>0</v>
      </c>
      <c r="E25" s="22">
        <v>0</v>
      </c>
      <c r="F25" s="22" t="s">
        <v>45</v>
      </c>
      <c r="G25" s="21">
        <f t="shared" si="0"/>
        <v>2.4232633279483037E-2</v>
      </c>
      <c r="H25" s="25">
        <v>9.223864979119142E-12</v>
      </c>
      <c r="I25" s="26">
        <v>0.35432950487545245</v>
      </c>
      <c r="J25" s="27"/>
      <c r="K25" s="27"/>
    </row>
    <row r="26" spans="1:11" x14ac:dyDescent="0.35">
      <c r="A26" s="49"/>
      <c r="B26" s="13" t="s">
        <v>40</v>
      </c>
      <c r="C26" s="13">
        <v>18</v>
      </c>
      <c r="D26" s="13">
        <v>0</v>
      </c>
      <c r="E26" s="22">
        <v>0</v>
      </c>
      <c r="F26" s="22" t="s">
        <v>45</v>
      </c>
      <c r="G26" s="21">
        <f t="shared" si="0"/>
        <v>2.4232633279483037E-2</v>
      </c>
      <c r="H26" s="25">
        <v>4.5784524103645403E-12</v>
      </c>
      <c r="I26" s="26">
        <v>0.17587863431791184</v>
      </c>
      <c r="J26" s="27">
        <v>-4.5784524103645403E-12</v>
      </c>
      <c r="K26" s="27">
        <v>0.17587863431791184</v>
      </c>
    </row>
    <row r="27" spans="1:11" x14ac:dyDescent="0.35">
      <c r="A27" s="49"/>
      <c r="B27" s="14" t="s">
        <v>37</v>
      </c>
      <c r="C27" s="10">
        <f>SUM(C16:C26)</f>
        <v>72</v>
      </c>
      <c r="D27" s="10">
        <f>SUM(D16:D26)</f>
        <v>1</v>
      </c>
      <c r="E27" s="17">
        <f t="shared" si="1"/>
        <v>1.3888888888888888E-2</v>
      </c>
      <c r="F27" s="28" t="str">
        <f t="shared" si="2"/>
        <v>0-7%</v>
      </c>
      <c r="G27" s="21">
        <f t="shared" si="0"/>
        <v>2.4232633279483037E-2</v>
      </c>
      <c r="H27" s="25">
        <v>2.4559588815165345E-3</v>
      </c>
      <c r="I27" s="26">
        <v>7.4565824399183966E-2</v>
      </c>
      <c r="J27" s="27">
        <v>1.1432930007372354E-2</v>
      </c>
      <c r="K27" s="27">
        <v>6.0676935510295078E-2</v>
      </c>
    </row>
    <row r="28" spans="1:11" x14ac:dyDescent="0.35">
      <c r="A28" s="19" t="s">
        <v>0</v>
      </c>
      <c r="B28" s="13"/>
      <c r="C28" s="10">
        <f>SUM(C10,C15,C27)</f>
        <v>434</v>
      </c>
      <c r="D28" s="10">
        <f>SUM(D10,D15,D27)</f>
        <v>15</v>
      </c>
      <c r="E28" s="18">
        <f t="shared" si="1"/>
        <v>3.4562211981566823E-2</v>
      </c>
      <c r="F28" s="28" t="str">
        <f t="shared" si="2"/>
        <v>2-6%</v>
      </c>
      <c r="G28" s="21">
        <f t="shared" si="0"/>
        <v>2.4232633279483037E-2</v>
      </c>
      <c r="H28" s="25">
        <v>2.1055156309777705E-2</v>
      </c>
      <c r="I28" s="26">
        <v>5.6236392325985193E-2</v>
      </c>
      <c r="J28" s="27">
        <v>1.3507055671789118E-2</v>
      </c>
      <c r="K28" s="27">
        <v>2.167418034441837E-2</v>
      </c>
    </row>
    <row r="29" spans="1:11" x14ac:dyDescent="0.35">
      <c r="A29" s="50" t="s">
        <v>8</v>
      </c>
      <c r="B29" s="13" t="s">
        <v>36</v>
      </c>
      <c r="C29" s="13">
        <v>40</v>
      </c>
      <c r="D29" s="13">
        <v>0</v>
      </c>
      <c r="E29" s="22">
        <v>0</v>
      </c>
      <c r="F29" s="22" t="s">
        <v>45</v>
      </c>
      <c r="G29" s="21">
        <f t="shared" si="0"/>
        <v>2.4232633279483037E-2</v>
      </c>
      <c r="H29" s="25">
        <v>2.2809469983295441E-12</v>
      </c>
      <c r="I29" s="26">
        <v>8.7621276156455472E-2</v>
      </c>
      <c r="J29" s="27">
        <v>-2.2809469983295441E-12</v>
      </c>
      <c r="K29" s="27">
        <v>8.7621276156455472E-2</v>
      </c>
    </row>
    <row r="30" spans="1:11" x14ac:dyDescent="0.35">
      <c r="A30" s="51"/>
      <c r="B30" s="10" t="s">
        <v>32</v>
      </c>
      <c r="C30" s="10">
        <v>145</v>
      </c>
      <c r="D30" s="10">
        <v>0</v>
      </c>
      <c r="E30" s="22">
        <v>0</v>
      </c>
      <c r="F30" s="28" t="s">
        <v>45</v>
      </c>
      <c r="G30" s="21">
        <f t="shared" si="0"/>
        <v>2.4232633279483037E-2</v>
      </c>
      <c r="H30" s="25">
        <v>6.7185594363205821E-13</v>
      </c>
      <c r="I30" s="26">
        <v>2.5808962337771676E-2</v>
      </c>
      <c r="J30" s="27">
        <v>-6.7185594363205821E-13</v>
      </c>
      <c r="K30" s="27">
        <v>2.5808962337771676E-2</v>
      </c>
    </row>
    <row r="31" spans="1:11" ht="15.5" x14ac:dyDescent="0.35">
      <c r="A31" s="20" t="s">
        <v>0</v>
      </c>
      <c r="B31" s="15"/>
      <c r="C31" s="10">
        <f>SUM(C28,C29:C30)</f>
        <v>619</v>
      </c>
      <c r="D31" s="10">
        <f>SUM(D28,D29:D30)</f>
        <v>15</v>
      </c>
      <c r="E31" s="17">
        <f t="shared" si="1"/>
        <v>2.4232633279483037E-2</v>
      </c>
      <c r="F31" s="28" t="str">
        <f t="shared" si="2"/>
        <v>1-4%</v>
      </c>
      <c r="G31" s="21">
        <f t="shared" si="0"/>
        <v>2.4232633279483037E-2</v>
      </c>
      <c r="H31" s="25">
        <v>1.4739347045603396E-2</v>
      </c>
      <c r="I31" s="26">
        <v>3.9594614785874373E-2</v>
      </c>
      <c r="J31" s="27">
        <v>9.4932862338796414E-3</v>
      </c>
      <c r="K31" s="27">
        <v>1.5361981506391335E-2</v>
      </c>
    </row>
    <row r="32" spans="1:11" x14ac:dyDescent="0.35">
      <c r="G32" s="34"/>
      <c r="H32" s="26"/>
      <c r="I32" s="34"/>
      <c r="J32" s="34"/>
      <c r="K32" s="34"/>
    </row>
  </sheetData>
  <mergeCells count="10">
    <mergeCell ref="B3:B6"/>
    <mergeCell ref="C3:C6"/>
    <mergeCell ref="D3:D6"/>
    <mergeCell ref="E3:E6"/>
    <mergeCell ref="F3:F6"/>
    <mergeCell ref="A7:A10"/>
    <mergeCell ref="A11:A15"/>
    <mergeCell ref="A16:A27"/>
    <mergeCell ref="A29:A30"/>
    <mergeCell ref="A3:A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zoomScaleNormal="100" workbookViewId="0">
      <selection activeCell="B29" sqref="B29"/>
    </sheetView>
  </sheetViews>
  <sheetFormatPr defaultColWidth="9.1796875" defaultRowHeight="14.5" x14ac:dyDescent="0.35"/>
  <cols>
    <col min="1" max="16384" width="9.1796875" style="1"/>
  </cols>
  <sheetData>
    <row r="1" spans="1:13" x14ac:dyDescent="0.35">
      <c r="I1" s="7"/>
    </row>
    <row r="2" spans="1:13" x14ac:dyDescent="0.35">
      <c r="I2" s="7"/>
      <c r="K2" s="8"/>
    </row>
    <row r="3" spans="1:13" x14ac:dyDescent="0.35">
      <c r="I3" s="7"/>
      <c r="K3" s="8"/>
    </row>
    <row r="4" spans="1:13" x14ac:dyDescent="0.35">
      <c r="I4" s="7"/>
      <c r="K4" s="8"/>
    </row>
    <row r="5" spans="1:13" x14ac:dyDescent="0.35">
      <c r="K5" s="8"/>
    </row>
    <row r="6" spans="1:13" x14ac:dyDescent="0.35">
      <c r="K6" s="8"/>
    </row>
    <row r="7" spans="1:13" x14ac:dyDescent="0.35">
      <c r="K7" s="8"/>
    </row>
    <row r="8" spans="1:13" x14ac:dyDescent="0.35">
      <c r="K8" s="8"/>
    </row>
    <row r="9" spans="1:13" x14ac:dyDescent="0.35">
      <c r="K9" s="8"/>
    </row>
    <row r="10" spans="1:13" x14ac:dyDescent="0.35">
      <c r="K10" s="8"/>
    </row>
    <row r="11" spans="1:13" x14ac:dyDescent="0.35">
      <c r="I11" s="5"/>
      <c r="K11" s="8"/>
    </row>
    <row r="12" spans="1:13" x14ac:dyDescent="0.35">
      <c r="K12" s="8"/>
    </row>
    <row r="13" spans="1:13" x14ac:dyDescent="0.35">
      <c r="I13" s="6"/>
      <c r="J13" s="6"/>
      <c r="K13" s="9"/>
      <c r="L13" s="6"/>
      <c r="M13" s="6"/>
    </row>
    <row r="14" spans="1:13" x14ac:dyDescent="0.35">
      <c r="I14" s="6"/>
      <c r="J14" s="6"/>
      <c r="K14" s="9"/>
      <c r="L14" s="6"/>
      <c r="M14" s="6"/>
    </row>
    <row r="15" spans="1:13" ht="15" customHeight="1" x14ac:dyDescent="0.35">
      <c r="A15" s="3"/>
      <c r="B15" s="4"/>
      <c r="C15" s="4"/>
      <c r="D15" s="4"/>
      <c r="E15" s="4"/>
      <c r="F15" s="4"/>
      <c r="G15" s="4"/>
      <c r="I15" s="6"/>
      <c r="J15" s="6"/>
      <c r="K15" s="9"/>
      <c r="L15" s="6"/>
      <c r="M15" s="6"/>
    </row>
    <row r="16" spans="1:13" x14ac:dyDescent="0.35">
      <c r="A16" s="4"/>
      <c r="B16" s="4"/>
      <c r="C16" s="4"/>
      <c r="D16" s="4"/>
      <c r="E16" s="4"/>
      <c r="F16" s="4"/>
      <c r="G16" s="4"/>
      <c r="I16" s="6"/>
      <c r="J16" s="6"/>
      <c r="K16" s="9"/>
      <c r="L16" s="6"/>
      <c r="M16" s="6"/>
    </row>
    <row r="17" spans="1:13" x14ac:dyDescent="0.35">
      <c r="A17" s="4"/>
      <c r="B17" s="4"/>
      <c r="C17" s="4"/>
      <c r="D17" s="4"/>
      <c r="E17" s="4"/>
      <c r="F17" s="4"/>
      <c r="G17" s="4"/>
      <c r="I17" s="6"/>
      <c r="J17" s="6"/>
      <c r="K17" s="9"/>
      <c r="L17" s="6"/>
      <c r="M17" s="6"/>
    </row>
    <row r="18" spans="1:13" x14ac:dyDescent="0.35">
      <c r="A18" s="4"/>
      <c r="B18" s="4"/>
      <c r="C18" s="4"/>
      <c r="D18" s="4"/>
      <c r="E18" s="4"/>
      <c r="F18" s="4"/>
      <c r="G18" s="4"/>
      <c r="I18" s="6"/>
      <c r="J18" s="6"/>
      <c r="K18" s="9"/>
      <c r="L18" s="6"/>
      <c r="M18" s="6"/>
    </row>
    <row r="19" spans="1:13" x14ac:dyDescent="0.35">
      <c r="A19" s="4"/>
      <c r="B19" s="4"/>
      <c r="C19" s="4"/>
      <c r="D19" s="4"/>
      <c r="E19" s="4"/>
      <c r="F19" s="4"/>
      <c r="G19" s="4"/>
      <c r="I19" s="6"/>
      <c r="J19" s="6"/>
      <c r="K19" s="9"/>
      <c r="L19" s="6"/>
      <c r="M19" s="6"/>
    </row>
    <row r="20" spans="1:13" x14ac:dyDescent="0.35">
      <c r="A20" s="4"/>
      <c r="B20" s="4"/>
      <c r="C20" s="4"/>
      <c r="D20" s="4"/>
      <c r="E20" s="4"/>
      <c r="F20" s="4"/>
      <c r="G20" s="4"/>
      <c r="I20" s="6"/>
      <c r="J20" s="6"/>
      <c r="K20" s="9"/>
      <c r="L20" s="6"/>
      <c r="M20" s="6"/>
    </row>
    <row r="21" spans="1:13" x14ac:dyDescent="0.35">
      <c r="A21" s="4"/>
      <c r="B21" s="4"/>
      <c r="C21" s="4"/>
      <c r="D21" s="4"/>
      <c r="E21" s="4"/>
      <c r="F21" s="4"/>
      <c r="G21" s="4"/>
      <c r="I21" s="6"/>
      <c r="J21" s="6"/>
      <c r="K21" s="9"/>
      <c r="L21" s="6"/>
      <c r="M21" s="6"/>
    </row>
    <row r="22" spans="1:13" ht="14.25" customHeight="1" x14ac:dyDescent="0.35">
      <c r="A22" s="4"/>
      <c r="B22" s="4"/>
      <c r="C22" s="4"/>
      <c r="D22" s="4"/>
      <c r="E22" s="4"/>
      <c r="F22" s="4"/>
      <c r="G22" s="4"/>
      <c r="I22" s="6"/>
      <c r="J22" s="6"/>
      <c r="K22" s="9"/>
      <c r="L22" s="6"/>
      <c r="M22" s="6"/>
    </row>
    <row r="23" spans="1:13" x14ac:dyDescent="0.35">
      <c r="A23" s="4"/>
      <c r="B23" s="4"/>
      <c r="C23" s="4"/>
      <c r="D23" s="4"/>
      <c r="E23" s="4"/>
      <c r="F23" s="4"/>
      <c r="G23" s="4"/>
      <c r="I23" s="6"/>
      <c r="J23" s="6"/>
      <c r="K23" s="9"/>
      <c r="L23" s="6"/>
      <c r="M23" s="6"/>
    </row>
    <row r="24" spans="1:13" x14ac:dyDescent="0.35">
      <c r="A24" s="4"/>
      <c r="B24" s="4"/>
      <c r="C24" s="4"/>
      <c r="D24" s="4"/>
      <c r="E24" s="4"/>
      <c r="F24" s="4"/>
      <c r="G24" s="4"/>
      <c r="I24" s="6"/>
      <c r="J24" s="6"/>
      <c r="K24" s="9"/>
      <c r="L24" s="6"/>
      <c r="M24" s="6"/>
    </row>
    <row r="25" spans="1:13" x14ac:dyDescent="0.35">
      <c r="A25" s="4"/>
      <c r="B25"/>
      <c r="C25" s="4"/>
      <c r="D25" s="4"/>
      <c r="E25" s="4"/>
      <c r="F25" s="4"/>
      <c r="G25" s="4"/>
      <c r="I25" s="6"/>
      <c r="J25" s="6"/>
      <c r="K25" s="9"/>
      <c r="L25" s="6"/>
      <c r="M25" s="6"/>
    </row>
    <row r="26" spans="1:13" x14ac:dyDescent="0.35">
      <c r="A26" s="2"/>
      <c r="B26"/>
      <c r="C26" s="2"/>
      <c r="D26" s="2"/>
      <c r="E26" s="2"/>
      <c r="F26" s="2"/>
      <c r="G26" s="2"/>
      <c r="I26" s="6"/>
      <c r="J26" s="6"/>
      <c r="K26" s="9"/>
      <c r="L26" s="6"/>
      <c r="M26" s="6"/>
    </row>
    <row r="27" spans="1:13" x14ac:dyDescent="0.35">
      <c r="A27" s="3"/>
      <c r="B27" s="4"/>
      <c r="C27" s="4"/>
      <c r="D27" s="4"/>
      <c r="E27" s="4"/>
      <c r="F27" s="4"/>
      <c r="G27" s="4"/>
      <c r="I27" s="6"/>
      <c r="J27" s="6"/>
      <c r="K27" s="9"/>
      <c r="L27" s="6"/>
      <c r="M27" s="6"/>
    </row>
    <row r="28" spans="1:13" x14ac:dyDescent="0.35">
      <c r="A28" s="4"/>
      <c r="B28"/>
      <c r="C28" s="4"/>
      <c r="D28" s="4"/>
      <c r="E28" s="4"/>
      <c r="F28" s="4"/>
      <c r="G28" s="4"/>
      <c r="K28" s="8"/>
    </row>
    <row r="29" spans="1:13" x14ac:dyDescent="0.35">
      <c r="A29" s="4"/>
      <c r="B29"/>
      <c r="C29" s="4"/>
      <c r="D29" s="4"/>
      <c r="E29" s="4"/>
      <c r="F29" s="4"/>
      <c r="G29" s="4"/>
      <c r="K29" s="8"/>
    </row>
    <row r="30" spans="1:13" x14ac:dyDescent="0.35">
      <c r="A30" s="4"/>
      <c r="B30"/>
      <c r="C30" s="4"/>
      <c r="D30" s="4"/>
      <c r="E30" s="4"/>
      <c r="F30" s="4"/>
      <c r="G30" s="4"/>
      <c r="K30" s="8"/>
    </row>
    <row r="31" spans="1:13" x14ac:dyDescent="0.35">
      <c r="A31" s="4"/>
      <c r="B31" s="4"/>
      <c r="C31" s="4"/>
      <c r="D31" s="4"/>
      <c r="E31" s="4"/>
      <c r="F31" s="4"/>
      <c r="G31" s="4"/>
      <c r="K31" s="8"/>
    </row>
    <row r="32" spans="1:13" x14ac:dyDescent="0.35">
      <c r="K32" s="8"/>
    </row>
    <row r="33" spans="2:11" x14ac:dyDescent="0.35">
      <c r="K33" s="8"/>
    </row>
    <row r="34" spans="2:11" x14ac:dyDescent="0.35">
      <c r="B34"/>
      <c r="K34" s="8"/>
    </row>
    <row r="35" spans="2:11" x14ac:dyDescent="0.35">
      <c r="B35"/>
    </row>
    <row r="36" spans="2:11" x14ac:dyDescent="0.35">
      <c r="B36"/>
    </row>
    <row r="37" spans="2:11" x14ac:dyDescent="0.35">
      <c r="B37"/>
    </row>
    <row r="39" spans="2:11" x14ac:dyDescent="0.35">
      <c r="B3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workbookViewId="0">
      <selection activeCell="F16" sqref="F16:F27"/>
    </sheetView>
  </sheetViews>
  <sheetFormatPr defaultColWidth="27.81640625" defaultRowHeight="14.5" x14ac:dyDescent="0.35"/>
  <cols>
    <col min="1" max="1" width="17" style="1" customWidth="1"/>
    <col min="2" max="2" width="26.7265625" style="1" customWidth="1"/>
    <col min="3" max="3" width="21.26953125" style="1" customWidth="1"/>
    <col min="4" max="4" width="22.1796875" style="1" customWidth="1"/>
    <col min="5" max="5" width="22.81640625" style="1" customWidth="1"/>
    <col min="6" max="6" width="19.54296875" style="1" bestFit="1" customWidth="1"/>
    <col min="7" max="7" width="8" style="35" customWidth="1"/>
    <col min="8" max="8" width="11.26953125" style="35" customWidth="1"/>
    <col min="9" max="9" width="11.453125" style="35" customWidth="1"/>
    <col min="10" max="10" width="9.81640625" style="35" customWidth="1"/>
    <col min="11" max="11" width="12.7265625" style="35" customWidth="1"/>
    <col min="12" max="12" width="27.81640625" style="35"/>
    <col min="13" max="16384" width="27.81640625" style="1"/>
  </cols>
  <sheetData>
    <row r="1" spans="1:12" ht="15" x14ac:dyDescent="0.35">
      <c r="A1" s="12" t="s">
        <v>1</v>
      </c>
    </row>
    <row r="3" spans="1:12" x14ac:dyDescent="0.35">
      <c r="A3" s="48" t="s">
        <v>2</v>
      </c>
      <c r="B3" s="48" t="s">
        <v>3</v>
      </c>
      <c r="C3" s="52" t="s">
        <v>41</v>
      </c>
      <c r="D3" s="52" t="s">
        <v>42</v>
      </c>
      <c r="E3" s="52" t="s">
        <v>43</v>
      </c>
      <c r="F3" s="52" t="s">
        <v>44</v>
      </c>
    </row>
    <row r="4" spans="1:12" x14ac:dyDescent="0.35">
      <c r="A4" s="49"/>
      <c r="B4" s="49"/>
      <c r="C4" s="53"/>
      <c r="D4" s="53"/>
      <c r="E4" s="53"/>
      <c r="F4" s="53"/>
    </row>
    <row r="5" spans="1:12" x14ac:dyDescent="0.35">
      <c r="A5" s="49"/>
      <c r="B5" s="49"/>
      <c r="C5" s="53"/>
      <c r="D5" s="53"/>
      <c r="E5" s="53"/>
      <c r="F5" s="53"/>
    </row>
    <row r="6" spans="1:12" ht="25.5" customHeight="1" x14ac:dyDescent="0.35">
      <c r="A6" s="56"/>
      <c r="B6" s="56"/>
      <c r="C6" s="54"/>
      <c r="D6" s="54"/>
      <c r="E6" s="54"/>
      <c r="F6" s="54"/>
      <c r="G6" s="36"/>
      <c r="H6" s="37" t="s">
        <v>9</v>
      </c>
      <c r="I6" s="37" t="s">
        <v>10</v>
      </c>
      <c r="J6" s="37" t="s">
        <v>11</v>
      </c>
      <c r="K6" s="37" t="s">
        <v>12</v>
      </c>
      <c r="L6" s="38"/>
    </row>
    <row r="7" spans="1:12" x14ac:dyDescent="0.35">
      <c r="A7" s="48" t="s">
        <v>4</v>
      </c>
      <c r="B7" s="29" t="s">
        <v>14</v>
      </c>
      <c r="C7" s="13">
        <v>217</v>
      </c>
      <c r="D7" s="13">
        <v>3</v>
      </c>
      <c r="E7" s="11">
        <f>D7/C7</f>
        <v>1.3824884792626729E-2</v>
      </c>
      <c r="F7" s="22" t="str">
        <f>ROUND(H7*100,0)&amp;-ROUND(I7*100,0)&amp;"%"</f>
        <v>0-4%</v>
      </c>
      <c r="G7" s="39">
        <f t="shared" ref="G7:G31" si="0">$E$31</f>
        <v>3.4557235421166309E-2</v>
      </c>
      <c r="H7" s="40">
        <v>4.7126577519903843E-3</v>
      </c>
      <c r="I7" s="41">
        <v>3.9850731525438839E-2</v>
      </c>
      <c r="J7" s="42">
        <f t="shared" ref="J7:J24" si="1">E7-H7</f>
        <v>9.1122270406363455E-3</v>
      </c>
      <c r="K7" s="42">
        <f t="shared" ref="K7:K24" si="2">I7-E7</f>
        <v>2.6025846732812108E-2</v>
      </c>
      <c r="L7" s="38"/>
    </row>
    <row r="8" spans="1:12" x14ac:dyDescent="0.35">
      <c r="A8" s="49"/>
      <c r="B8" s="30" t="s">
        <v>16</v>
      </c>
      <c r="C8" s="13">
        <v>81</v>
      </c>
      <c r="D8" s="13">
        <v>9</v>
      </c>
      <c r="E8" s="11">
        <f t="shared" ref="E8:E31" si="3">D8/C8</f>
        <v>0.1111111111111111</v>
      </c>
      <c r="F8" s="22" t="str">
        <f t="shared" ref="F8:F31" si="4">ROUND(H8*100,0)&amp;-ROUND(I8*100,0)&amp;"%"</f>
        <v>6-20%</v>
      </c>
      <c r="G8" s="39">
        <f t="shared" si="0"/>
        <v>3.4557235421166309E-2</v>
      </c>
      <c r="H8" s="40">
        <v>5.9567638646299104E-2</v>
      </c>
      <c r="I8" s="41">
        <v>0.19787073554539691</v>
      </c>
      <c r="J8" s="42">
        <f t="shared" si="1"/>
        <v>5.1543472464812001E-2</v>
      </c>
      <c r="K8" s="42">
        <f t="shared" si="2"/>
        <v>8.6759624434285809E-2</v>
      </c>
      <c r="L8" s="38"/>
    </row>
    <row r="9" spans="1:12" x14ac:dyDescent="0.35">
      <c r="A9" s="49"/>
      <c r="B9" s="30" t="s">
        <v>15</v>
      </c>
      <c r="C9" s="13">
        <v>5</v>
      </c>
      <c r="D9" s="13">
        <v>1</v>
      </c>
      <c r="E9" s="11">
        <f t="shared" si="3"/>
        <v>0.2</v>
      </c>
      <c r="F9" s="22" t="str">
        <f t="shared" si="4"/>
        <v>4-62%</v>
      </c>
      <c r="G9" s="39">
        <f t="shared" si="0"/>
        <v>3.4557235421166309E-2</v>
      </c>
      <c r="H9" s="40">
        <v>3.6224213490965426E-2</v>
      </c>
      <c r="I9" s="41">
        <v>0.6244646659759775</v>
      </c>
      <c r="J9" s="42">
        <f t="shared" si="1"/>
        <v>0.16377578650903457</v>
      </c>
      <c r="K9" s="42">
        <f t="shared" si="2"/>
        <v>0.42446466597597748</v>
      </c>
      <c r="L9" s="38"/>
    </row>
    <row r="10" spans="1:12" x14ac:dyDescent="0.35">
      <c r="A10" s="56"/>
      <c r="B10" s="14" t="s">
        <v>5</v>
      </c>
      <c r="C10" s="10">
        <v>303</v>
      </c>
      <c r="D10" s="10">
        <v>13</v>
      </c>
      <c r="E10" s="17">
        <f t="shared" si="3"/>
        <v>4.2904290429042903E-2</v>
      </c>
      <c r="F10" s="28" t="str">
        <f t="shared" si="4"/>
        <v>3-7%</v>
      </c>
      <c r="G10" s="39">
        <f t="shared" si="0"/>
        <v>3.4557235421166309E-2</v>
      </c>
      <c r="H10" s="40">
        <v>2.5242328875738341E-2</v>
      </c>
      <c r="I10" s="41">
        <v>7.2011297917936881E-2</v>
      </c>
      <c r="J10" s="42">
        <f t="shared" si="1"/>
        <v>1.7661961553304562E-2</v>
      </c>
      <c r="K10" s="42">
        <f t="shared" si="2"/>
        <v>2.9107007488893978E-2</v>
      </c>
      <c r="L10" s="38"/>
    </row>
    <row r="11" spans="1:12" x14ac:dyDescent="0.35">
      <c r="A11" s="48" t="s">
        <v>6</v>
      </c>
      <c r="B11" s="30" t="s">
        <v>17</v>
      </c>
      <c r="C11" s="13">
        <v>6</v>
      </c>
      <c r="D11" s="13">
        <v>0</v>
      </c>
      <c r="E11" s="44" t="s">
        <v>45</v>
      </c>
      <c r="F11" s="44" t="s">
        <v>45</v>
      </c>
      <c r="G11" s="39">
        <f t="shared" si="0"/>
        <v>3.4557235421166309E-2</v>
      </c>
      <c r="H11" s="40">
        <v>1.0161112168357063E-11</v>
      </c>
      <c r="I11" s="41">
        <v>0.39033332033246232</v>
      </c>
      <c r="J11" s="42" t="e">
        <f t="shared" si="1"/>
        <v>#VALUE!</v>
      </c>
      <c r="K11" s="42" t="e">
        <f t="shared" si="2"/>
        <v>#VALUE!</v>
      </c>
      <c r="L11" s="38"/>
    </row>
    <row r="12" spans="1:12" x14ac:dyDescent="0.35">
      <c r="A12" s="49"/>
      <c r="B12" s="30" t="s">
        <v>18</v>
      </c>
      <c r="C12" s="13">
        <v>9</v>
      </c>
      <c r="D12" s="13">
        <v>0</v>
      </c>
      <c r="E12" s="44" t="s">
        <v>45</v>
      </c>
      <c r="F12" s="44" t="s">
        <v>45</v>
      </c>
      <c r="G12" s="39">
        <f t="shared" si="0"/>
        <v>3.4557235421166309E-2</v>
      </c>
      <c r="H12" s="40">
        <v>7.7872873555569292E-12</v>
      </c>
      <c r="I12" s="41">
        <v>0.29914419598115821</v>
      </c>
      <c r="J12" s="42" t="e">
        <f t="shared" si="1"/>
        <v>#VALUE!</v>
      </c>
      <c r="K12" s="42" t="e">
        <f t="shared" si="2"/>
        <v>#VALUE!</v>
      </c>
      <c r="L12" s="38"/>
    </row>
    <row r="13" spans="1:12" x14ac:dyDescent="0.35">
      <c r="A13" s="49"/>
      <c r="B13" s="30" t="s">
        <v>19</v>
      </c>
      <c r="C13" s="13">
        <v>0</v>
      </c>
      <c r="D13" s="13">
        <v>0</v>
      </c>
      <c r="E13" s="44" t="s">
        <v>45</v>
      </c>
      <c r="F13" s="44" t="s">
        <v>45</v>
      </c>
      <c r="G13" s="39">
        <f t="shared" si="0"/>
        <v>3.4557235421166309E-2</v>
      </c>
      <c r="H13" s="40" t="e">
        <v>#DIV/0!</v>
      </c>
      <c r="I13" s="41" t="e">
        <v>#DIV/0!</v>
      </c>
      <c r="J13" s="42" t="e">
        <f t="shared" si="1"/>
        <v>#VALUE!</v>
      </c>
      <c r="K13" s="42" t="e">
        <f t="shared" si="2"/>
        <v>#DIV/0!</v>
      </c>
      <c r="L13" s="38"/>
    </row>
    <row r="14" spans="1:12" x14ac:dyDescent="0.35">
      <c r="A14" s="49"/>
      <c r="B14" s="30" t="s">
        <v>20</v>
      </c>
      <c r="C14" s="13">
        <v>24</v>
      </c>
      <c r="D14" s="13">
        <v>2</v>
      </c>
      <c r="E14" s="11">
        <f t="shared" si="3"/>
        <v>8.3333333333333329E-2</v>
      </c>
      <c r="F14" s="22" t="str">
        <f t="shared" si="4"/>
        <v>2-26%</v>
      </c>
      <c r="G14" s="39">
        <f t="shared" si="0"/>
        <v>3.4557235421166309E-2</v>
      </c>
      <c r="H14" s="40">
        <v>2.3158869231662989E-2</v>
      </c>
      <c r="I14" s="41">
        <v>0.2584875650105356</v>
      </c>
      <c r="J14" s="42">
        <f t="shared" si="1"/>
        <v>6.0174464101670336E-2</v>
      </c>
      <c r="K14" s="42">
        <f t="shared" si="2"/>
        <v>0.17515423167720229</v>
      </c>
      <c r="L14" s="38"/>
    </row>
    <row r="15" spans="1:12" x14ac:dyDescent="0.35">
      <c r="A15" s="56"/>
      <c r="B15" s="14" t="s">
        <v>7</v>
      </c>
      <c r="C15" s="10">
        <v>39</v>
      </c>
      <c r="D15" s="10">
        <v>2</v>
      </c>
      <c r="E15" s="17">
        <f t="shared" si="3"/>
        <v>5.128205128205128E-2</v>
      </c>
      <c r="F15" s="28" t="str">
        <f t="shared" si="4"/>
        <v>1-17%</v>
      </c>
      <c r="G15" s="39">
        <f t="shared" si="0"/>
        <v>3.4557235421166309E-2</v>
      </c>
      <c r="H15" s="40">
        <v>1.4177988362357117E-2</v>
      </c>
      <c r="I15" s="41">
        <v>0.16885606968809463</v>
      </c>
      <c r="J15" s="42">
        <f t="shared" si="1"/>
        <v>3.7104062919694161E-2</v>
      </c>
      <c r="K15" s="42">
        <f t="shared" si="2"/>
        <v>0.11757401840604335</v>
      </c>
      <c r="L15" s="38"/>
    </row>
    <row r="16" spans="1:12" x14ac:dyDescent="0.35">
      <c r="A16" s="48" t="s">
        <v>33</v>
      </c>
      <c r="B16" s="30" t="s">
        <v>21</v>
      </c>
      <c r="C16" s="13">
        <v>3</v>
      </c>
      <c r="D16" s="13">
        <v>0</v>
      </c>
      <c r="E16" s="44" t="s">
        <v>45</v>
      </c>
      <c r="F16" s="44" t="s">
        <v>45</v>
      </c>
      <c r="G16" s="39">
        <f t="shared" si="0"/>
        <v>3.4557235421166309E-2</v>
      </c>
      <c r="H16" s="40">
        <v>1.4616800186955218E-11</v>
      </c>
      <c r="I16" s="41">
        <v>0.56149603065870779</v>
      </c>
      <c r="J16" s="42" t="e">
        <f t="shared" si="1"/>
        <v>#VALUE!</v>
      </c>
      <c r="K16" s="42" t="e">
        <f t="shared" si="2"/>
        <v>#VALUE!</v>
      </c>
      <c r="L16" s="38"/>
    </row>
    <row r="17" spans="1:12" x14ac:dyDescent="0.35">
      <c r="A17" s="49"/>
      <c r="B17" s="30" t="s">
        <v>22</v>
      </c>
      <c r="C17" s="13">
        <v>5</v>
      </c>
      <c r="D17" s="13">
        <v>0</v>
      </c>
      <c r="E17" s="44" t="s">
        <v>45</v>
      </c>
      <c r="F17" s="44" t="s">
        <v>45</v>
      </c>
      <c r="G17" s="39">
        <f t="shared" si="0"/>
        <v>3.4557235421166309E-2</v>
      </c>
      <c r="H17" s="40">
        <v>1.1310371620259502E-11</v>
      </c>
      <c r="I17" s="41">
        <v>0.43448146576692781</v>
      </c>
      <c r="J17" s="42" t="e">
        <f t="shared" si="1"/>
        <v>#VALUE!</v>
      </c>
      <c r="K17" s="42" t="e">
        <f t="shared" si="2"/>
        <v>#VALUE!</v>
      </c>
      <c r="L17" s="38"/>
    </row>
    <row r="18" spans="1:12" x14ac:dyDescent="0.35">
      <c r="A18" s="49"/>
      <c r="B18" s="30" t="s">
        <v>23</v>
      </c>
      <c r="C18" s="13">
        <v>12</v>
      </c>
      <c r="D18" s="13">
        <v>0</v>
      </c>
      <c r="E18" s="44" t="s">
        <v>45</v>
      </c>
      <c r="F18" s="44" t="s">
        <v>45</v>
      </c>
      <c r="G18" s="39">
        <f t="shared" si="0"/>
        <v>3.4557235421166309E-2</v>
      </c>
      <c r="H18" s="40">
        <v>6.3125566906310644E-12</v>
      </c>
      <c r="I18" s="41">
        <v>0.24249325979434835</v>
      </c>
      <c r="J18" s="42" t="e">
        <f t="shared" si="1"/>
        <v>#VALUE!</v>
      </c>
      <c r="K18" s="42" t="e">
        <f t="shared" si="2"/>
        <v>#VALUE!</v>
      </c>
      <c r="L18" s="38"/>
    </row>
    <row r="19" spans="1:12" x14ac:dyDescent="0.35">
      <c r="A19" s="49"/>
      <c r="B19" s="30" t="s">
        <v>24</v>
      </c>
      <c r="C19" s="13">
        <v>1</v>
      </c>
      <c r="D19" s="13">
        <v>0</v>
      </c>
      <c r="E19" s="44" t="s">
        <v>45</v>
      </c>
      <c r="F19" s="44" t="s">
        <v>45</v>
      </c>
      <c r="G19" s="39">
        <f t="shared" si="0"/>
        <v>3.4557235421166309E-2</v>
      </c>
      <c r="H19" s="40">
        <v>2.0654999780381003E-11</v>
      </c>
      <c r="I19" s="41">
        <v>0.79345001926555703</v>
      </c>
      <c r="J19" s="42" t="e">
        <f t="shared" si="1"/>
        <v>#VALUE!</v>
      </c>
      <c r="K19" s="42" t="e">
        <f t="shared" si="2"/>
        <v>#VALUE!</v>
      </c>
      <c r="L19" s="38"/>
    </row>
    <row r="20" spans="1:12" x14ac:dyDescent="0.35">
      <c r="A20" s="49"/>
      <c r="B20" s="30" t="s">
        <v>25</v>
      </c>
      <c r="C20" s="13">
        <v>1</v>
      </c>
      <c r="D20" s="13">
        <v>0</v>
      </c>
      <c r="E20" s="44" t="s">
        <v>45</v>
      </c>
      <c r="F20" s="44" t="s">
        <v>45</v>
      </c>
      <c r="G20" s="39">
        <f t="shared" si="0"/>
        <v>3.4557235421166309E-2</v>
      </c>
      <c r="H20" s="40">
        <v>2.0654999780381003E-11</v>
      </c>
      <c r="I20" s="41">
        <v>0.79345001926555703</v>
      </c>
      <c r="J20" s="42" t="e">
        <f t="shared" si="1"/>
        <v>#VALUE!</v>
      </c>
      <c r="K20" s="42" t="e">
        <f t="shared" si="2"/>
        <v>#VALUE!</v>
      </c>
      <c r="L20" s="38"/>
    </row>
    <row r="21" spans="1:12" x14ac:dyDescent="0.35">
      <c r="A21" s="49"/>
      <c r="B21" s="13" t="s">
        <v>27</v>
      </c>
      <c r="C21" s="13">
        <v>3</v>
      </c>
      <c r="D21" s="13">
        <v>0</v>
      </c>
      <c r="E21" s="44" t="s">
        <v>45</v>
      </c>
      <c r="F21" s="44" t="s">
        <v>45</v>
      </c>
      <c r="G21" s="39">
        <f t="shared" si="0"/>
        <v>3.4557235421166309E-2</v>
      </c>
      <c r="H21" s="40">
        <v>1.4616800186955218E-11</v>
      </c>
      <c r="I21" s="41">
        <v>0.56149603065870779</v>
      </c>
      <c r="J21" s="42" t="e">
        <f t="shared" si="1"/>
        <v>#VALUE!</v>
      </c>
      <c r="K21" s="42" t="e">
        <f t="shared" si="2"/>
        <v>#VALUE!</v>
      </c>
      <c r="L21" s="38"/>
    </row>
    <row r="22" spans="1:12" x14ac:dyDescent="0.35">
      <c r="A22" s="49"/>
      <c r="B22" s="13" t="s">
        <v>28</v>
      </c>
      <c r="C22" s="13">
        <v>0</v>
      </c>
      <c r="D22" s="13">
        <v>0</v>
      </c>
      <c r="E22" s="44" t="s">
        <v>45</v>
      </c>
      <c r="F22" s="44" t="s">
        <v>45</v>
      </c>
      <c r="G22" s="39">
        <f t="shared" si="0"/>
        <v>3.4557235421166309E-2</v>
      </c>
      <c r="H22" s="40" t="e">
        <v>#DIV/0!</v>
      </c>
      <c r="I22" s="41" t="e">
        <v>#DIV/0!</v>
      </c>
      <c r="J22" s="42" t="e">
        <f t="shared" si="1"/>
        <v>#VALUE!</v>
      </c>
      <c r="K22" s="42" t="e">
        <f t="shared" si="2"/>
        <v>#DIV/0!</v>
      </c>
      <c r="L22" s="38"/>
    </row>
    <row r="23" spans="1:12" x14ac:dyDescent="0.35">
      <c r="A23" s="49"/>
      <c r="B23" s="13" t="s">
        <v>34</v>
      </c>
      <c r="C23" s="13">
        <v>2</v>
      </c>
      <c r="D23" s="13">
        <v>0</v>
      </c>
      <c r="E23" s="44" t="s">
        <v>45</v>
      </c>
      <c r="F23" s="44" t="s">
        <v>45</v>
      </c>
      <c r="G23" s="39">
        <f t="shared" si="0"/>
        <v>3.4557235421166309E-2</v>
      </c>
      <c r="H23" s="40">
        <v>1.7119058564123158E-11</v>
      </c>
      <c r="I23" s="41">
        <v>0.65761885702916056</v>
      </c>
      <c r="J23" s="42" t="e">
        <f t="shared" si="1"/>
        <v>#VALUE!</v>
      </c>
      <c r="K23" s="42" t="e">
        <f t="shared" si="2"/>
        <v>#VALUE!</v>
      </c>
      <c r="L23" s="38"/>
    </row>
    <row r="24" spans="1:12" x14ac:dyDescent="0.35">
      <c r="A24" s="49"/>
      <c r="B24" s="30" t="s">
        <v>26</v>
      </c>
      <c r="C24" s="13">
        <v>3</v>
      </c>
      <c r="D24" s="13">
        <v>0</v>
      </c>
      <c r="E24" s="44" t="s">
        <v>45</v>
      </c>
      <c r="F24" s="44" t="s">
        <v>45</v>
      </c>
      <c r="G24" s="39">
        <f t="shared" si="0"/>
        <v>3.4557235421166309E-2</v>
      </c>
      <c r="H24" s="40">
        <v>1.4616800186955218E-11</v>
      </c>
      <c r="I24" s="41">
        <v>0.56149603065870779</v>
      </c>
      <c r="J24" s="42" t="e">
        <f t="shared" si="1"/>
        <v>#VALUE!</v>
      </c>
      <c r="K24" s="42" t="e">
        <f t="shared" si="2"/>
        <v>#VALUE!</v>
      </c>
      <c r="L24" s="38"/>
    </row>
    <row r="25" spans="1:12" x14ac:dyDescent="0.35">
      <c r="A25" s="49"/>
      <c r="B25" s="30" t="s">
        <v>39</v>
      </c>
      <c r="C25" s="13">
        <v>2</v>
      </c>
      <c r="D25" s="13">
        <v>0</v>
      </c>
      <c r="E25" s="44" t="s">
        <v>45</v>
      </c>
      <c r="F25" s="44" t="s">
        <v>45</v>
      </c>
      <c r="G25" s="39">
        <f t="shared" si="0"/>
        <v>3.4557235421166309E-2</v>
      </c>
      <c r="H25" s="40">
        <v>1.7119058564123158E-11</v>
      </c>
      <c r="I25" s="41">
        <v>0.65761885702916056</v>
      </c>
      <c r="J25" s="42"/>
      <c r="K25" s="42"/>
      <c r="L25" s="38"/>
    </row>
    <row r="26" spans="1:12" x14ac:dyDescent="0.35">
      <c r="A26" s="49"/>
      <c r="B26" s="30" t="s">
        <v>40</v>
      </c>
      <c r="C26" s="13">
        <v>20</v>
      </c>
      <c r="D26" s="13">
        <v>0</v>
      </c>
      <c r="E26" s="44" t="s">
        <v>45</v>
      </c>
      <c r="F26" s="44" t="s">
        <v>45</v>
      </c>
      <c r="G26" s="39">
        <f t="shared" si="0"/>
        <v>3.4557235421166309E-2</v>
      </c>
      <c r="H26" s="40">
        <v>4.1943773045437255E-12</v>
      </c>
      <c r="I26" s="41">
        <v>0.16112460849592153</v>
      </c>
      <c r="J26" s="42" t="e">
        <f t="shared" ref="J26:J31" si="5">E26-H26</f>
        <v>#VALUE!</v>
      </c>
      <c r="K26" s="42" t="e">
        <f t="shared" ref="K26:K31" si="6">I26-E26</f>
        <v>#VALUE!</v>
      </c>
      <c r="L26" s="38"/>
    </row>
    <row r="27" spans="1:12" x14ac:dyDescent="0.35">
      <c r="A27" s="56"/>
      <c r="B27" s="14" t="s">
        <v>37</v>
      </c>
      <c r="C27" s="10">
        <v>52</v>
      </c>
      <c r="D27" s="10">
        <v>0</v>
      </c>
      <c r="E27" s="44" t="s">
        <v>45</v>
      </c>
      <c r="F27" s="44" t="s">
        <v>45</v>
      </c>
      <c r="G27" s="39">
        <f t="shared" si="0"/>
        <v>3.4557235421166309E-2</v>
      </c>
      <c r="H27" s="40">
        <v>1.7907848103477299E-12</v>
      </c>
      <c r="I27" s="41">
        <v>6.8791975665887087E-2</v>
      </c>
      <c r="J27" s="42" t="e">
        <f t="shared" si="5"/>
        <v>#VALUE!</v>
      </c>
      <c r="K27" s="42" t="e">
        <f t="shared" si="6"/>
        <v>#VALUE!</v>
      </c>
      <c r="L27" s="38"/>
    </row>
    <row r="28" spans="1:12" x14ac:dyDescent="0.35">
      <c r="A28" s="19" t="s">
        <v>0</v>
      </c>
      <c r="B28" s="13"/>
      <c r="C28" s="10">
        <v>394</v>
      </c>
      <c r="D28" s="10">
        <v>15</v>
      </c>
      <c r="E28" s="18">
        <f t="shared" si="3"/>
        <v>3.8071065989847719E-2</v>
      </c>
      <c r="F28" s="28" t="str">
        <f t="shared" si="4"/>
        <v>2-6%</v>
      </c>
      <c r="G28" s="39">
        <f t="shared" si="0"/>
        <v>3.4557235421166309E-2</v>
      </c>
      <c r="H28" s="40">
        <v>2.3205116267396911E-2</v>
      </c>
      <c r="I28" s="41">
        <v>6.1857523083670769E-2</v>
      </c>
      <c r="J28" s="42">
        <f t="shared" si="5"/>
        <v>1.4865949722450807E-2</v>
      </c>
      <c r="K28" s="42">
        <f t="shared" si="6"/>
        <v>2.378645709382305E-2</v>
      </c>
      <c r="L28" s="38"/>
    </row>
    <row r="29" spans="1:12" x14ac:dyDescent="0.35">
      <c r="A29" s="50" t="s">
        <v>8</v>
      </c>
      <c r="B29" s="13" t="s">
        <v>36</v>
      </c>
      <c r="C29" s="13">
        <v>22</v>
      </c>
      <c r="D29" s="13">
        <v>0</v>
      </c>
      <c r="E29" s="44" t="s">
        <v>45</v>
      </c>
      <c r="F29" s="44" t="s">
        <v>45</v>
      </c>
      <c r="G29" s="39">
        <f t="shared" si="0"/>
        <v>3.4557235421166309E-2</v>
      </c>
      <c r="H29" s="40">
        <v>3.8697532290416965E-12</v>
      </c>
      <c r="I29" s="41">
        <v>0.14865436004761107</v>
      </c>
      <c r="J29" s="42" t="e">
        <f t="shared" si="5"/>
        <v>#VALUE!</v>
      </c>
      <c r="K29" s="42" t="e">
        <f t="shared" si="6"/>
        <v>#VALUE!</v>
      </c>
      <c r="L29" s="38"/>
    </row>
    <row r="30" spans="1:12" x14ac:dyDescent="0.35">
      <c r="A30" s="51"/>
      <c r="B30" s="10" t="s">
        <v>32</v>
      </c>
      <c r="C30" s="10">
        <v>47</v>
      </c>
      <c r="D30" s="10">
        <v>1</v>
      </c>
      <c r="E30" s="17">
        <f t="shared" si="3"/>
        <v>2.1276595744680851E-2</v>
      </c>
      <c r="F30" s="28" t="s">
        <v>35</v>
      </c>
      <c r="G30" s="39">
        <f t="shared" si="0"/>
        <v>3.4557235421166309E-2</v>
      </c>
      <c r="H30" s="40">
        <v>3.7657787759495971E-3</v>
      </c>
      <c r="I30" s="41">
        <v>0.11112952777133206</v>
      </c>
      <c r="J30" s="42">
        <f t="shared" si="5"/>
        <v>1.7510816968731253E-2</v>
      </c>
      <c r="K30" s="42">
        <f t="shared" si="6"/>
        <v>8.9852932026651205E-2</v>
      </c>
      <c r="L30" s="38"/>
    </row>
    <row r="31" spans="1:12" ht="15.5" x14ac:dyDescent="0.35">
      <c r="A31" s="20" t="s">
        <v>0</v>
      </c>
      <c r="B31" s="15"/>
      <c r="C31" s="16">
        <v>463</v>
      </c>
      <c r="D31" s="16">
        <v>16</v>
      </c>
      <c r="E31" s="17">
        <f t="shared" si="3"/>
        <v>3.4557235421166309E-2</v>
      </c>
      <c r="F31" s="28" t="str">
        <f t="shared" si="4"/>
        <v>2-6%</v>
      </c>
      <c r="G31" s="39">
        <f t="shared" si="0"/>
        <v>3.4557235421166309E-2</v>
      </c>
      <c r="H31" s="40">
        <v>2.1381321827507297E-2</v>
      </c>
      <c r="I31" s="41">
        <v>5.5393017134707727E-2</v>
      </c>
      <c r="J31" s="42">
        <f t="shared" si="5"/>
        <v>1.3175913593659012E-2</v>
      </c>
      <c r="K31" s="42">
        <f t="shared" si="6"/>
        <v>2.0835781713541418E-2</v>
      </c>
      <c r="L31" s="38"/>
    </row>
    <row r="32" spans="1:12" x14ac:dyDescent="0.35">
      <c r="G32" s="36"/>
      <c r="H32" s="41"/>
      <c r="I32" s="36"/>
      <c r="J32" s="36"/>
      <c r="K32" s="36"/>
    </row>
    <row r="34" spans="7:8" ht="43.5" x14ac:dyDescent="0.35">
      <c r="G34" s="36"/>
      <c r="H34" s="37" t="s">
        <v>9</v>
      </c>
    </row>
    <row r="35" spans="7:8" x14ac:dyDescent="0.35">
      <c r="G35" s="39">
        <f t="shared" ref="G35:G59" si="7">$E$31</f>
        <v>3.4557235421166309E-2</v>
      </c>
      <c r="H35" s="40">
        <v>1.2732450693881098E-2</v>
      </c>
    </row>
    <row r="36" spans="7:8" x14ac:dyDescent="0.35">
      <c r="G36" s="39">
        <f t="shared" si="7"/>
        <v>3.4557235421166309E-2</v>
      </c>
      <c r="H36" s="40">
        <v>5.9567638646299104E-2</v>
      </c>
    </row>
    <row r="37" spans="7:8" ht="48" customHeight="1" x14ac:dyDescent="0.35">
      <c r="G37" s="39">
        <f t="shared" si="7"/>
        <v>3.4557235421166309E-2</v>
      </c>
      <c r="H37" s="40">
        <v>3.6224213490965426E-2</v>
      </c>
    </row>
    <row r="38" spans="7:8" x14ac:dyDescent="0.35">
      <c r="G38" s="39">
        <f t="shared" si="7"/>
        <v>3.4557235421166309E-2</v>
      </c>
      <c r="H38" s="40">
        <v>3.2761680559847635E-2</v>
      </c>
    </row>
    <row r="39" spans="7:8" x14ac:dyDescent="0.35">
      <c r="G39" s="39">
        <f t="shared" si="7"/>
        <v>3.4557235421166309E-2</v>
      </c>
      <c r="H39" s="40">
        <v>1.0161112168357063E-11</v>
      </c>
    </row>
    <row r="40" spans="7:8" x14ac:dyDescent="0.35">
      <c r="G40" s="39">
        <f t="shared" si="7"/>
        <v>3.4557235421166309E-2</v>
      </c>
      <c r="H40" s="40">
        <v>7.7872873555569292E-12</v>
      </c>
    </row>
    <row r="41" spans="7:8" x14ac:dyDescent="0.35">
      <c r="G41" s="39">
        <f t="shared" si="7"/>
        <v>3.4557235421166309E-2</v>
      </c>
      <c r="H41" s="40" t="e">
        <v>#DIV/0!</v>
      </c>
    </row>
    <row r="42" spans="7:8" x14ac:dyDescent="0.35">
      <c r="G42" s="39">
        <f t="shared" si="7"/>
        <v>3.4557235421166309E-2</v>
      </c>
      <c r="H42" s="40">
        <v>2.3158869231662989E-2</v>
      </c>
    </row>
    <row r="43" spans="7:8" x14ac:dyDescent="0.35">
      <c r="G43" s="39">
        <f t="shared" si="7"/>
        <v>3.4557235421166309E-2</v>
      </c>
      <c r="H43" s="40">
        <v>1.4177988362357117E-2</v>
      </c>
    </row>
    <row r="44" spans="7:8" x14ac:dyDescent="0.35">
      <c r="G44" s="39">
        <f t="shared" si="7"/>
        <v>3.4557235421166309E-2</v>
      </c>
      <c r="H44" s="40">
        <v>1.4616800186955218E-11</v>
      </c>
    </row>
    <row r="45" spans="7:8" x14ac:dyDescent="0.35">
      <c r="G45" s="39">
        <f t="shared" si="7"/>
        <v>3.4557235421166309E-2</v>
      </c>
      <c r="H45" s="40">
        <v>1.1310371620259502E-11</v>
      </c>
    </row>
    <row r="46" spans="7:8" x14ac:dyDescent="0.35">
      <c r="G46" s="39">
        <f t="shared" si="7"/>
        <v>3.4557235421166309E-2</v>
      </c>
      <c r="H46" s="40">
        <v>6.3125566906310644E-12</v>
      </c>
    </row>
    <row r="47" spans="7:8" x14ac:dyDescent="0.35">
      <c r="G47" s="39">
        <f t="shared" si="7"/>
        <v>3.4557235421166309E-2</v>
      </c>
      <c r="H47" s="40">
        <v>2.0654999780381003E-11</v>
      </c>
    </row>
    <row r="48" spans="7:8" x14ac:dyDescent="0.35">
      <c r="G48" s="39">
        <f t="shared" si="7"/>
        <v>3.4557235421166309E-2</v>
      </c>
      <c r="H48" s="40">
        <v>2.0654999780381003E-11</v>
      </c>
    </row>
    <row r="49" spans="7:8" x14ac:dyDescent="0.35">
      <c r="G49" s="39">
        <f t="shared" si="7"/>
        <v>3.4557235421166309E-2</v>
      </c>
      <c r="H49" s="40">
        <v>1.4616800186955218E-11</v>
      </c>
    </row>
    <row r="50" spans="7:8" x14ac:dyDescent="0.35">
      <c r="G50" s="39">
        <f t="shared" si="7"/>
        <v>3.4557235421166309E-2</v>
      </c>
      <c r="H50" s="40" t="e">
        <v>#DIV/0!</v>
      </c>
    </row>
    <row r="51" spans="7:8" x14ac:dyDescent="0.35">
      <c r="G51" s="39">
        <f t="shared" si="7"/>
        <v>3.4557235421166309E-2</v>
      </c>
      <c r="H51" s="40">
        <v>1.7119058564123158E-11</v>
      </c>
    </row>
    <row r="52" spans="7:8" x14ac:dyDescent="0.35">
      <c r="G52" s="39">
        <f t="shared" si="7"/>
        <v>3.4557235421166309E-2</v>
      </c>
      <c r="H52" s="40">
        <v>1.4616800186955218E-11</v>
      </c>
    </row>
    <row r="53" spans="7:8" x14ac:dyDescent="0.35">
      <c r="G53" s="39">
        <f t="shared" si="7"/>
        <v>3.4557235421166309E-2</v>
      </c>
      <c r="H53" s="40">
        <v>1.7119058564123158E-11</v>
      </c>
    </row>
    <row r="54" spans="7:8" x14ac:dyDescent="0.35">
      <c r="G54" s="39">
        <f t="shared" si="7"/>
        <v>3.4557235421166309E-2</v>
      </c>
      <c r="H54" s="40">
        <v>4.1943773045437255E-12</v>
      </c>
    </row>
    <row r="55" spans="7:8" x14ac:dyDescent="0.35">
      <c r="G55" s="39">
        <f t="shared" si="7"/>
        <v>3.4557235421166309E-2</v>
      </c>
      <c r="H55" s="40">
        <v>1.7907848103477299E-12</v>
      </c>
    </row>
    <row r="56" spans="7:8" x14ac:dyDescent="0.35">
      <c r="G56" s="39">
        <f t="shared" si="7"/>
        <v>3.4557235421166309E-2</v>
      </c>
      <c r="H56" s="40">
        <v>2.9090721858156459E-2</v>
      </c>
    </row>
    <row r="57" spans="7:8" x14ac:dyDescent="0.35">
      <c r="G57" s="39">
        <f t="shared" si="7"/>
        <v>3.4557235421166309E-2</v>
      </c>
      <c r="H57" s="40">
        <v>3.8697532290416965E-12</v>
      </c>
    </row>
    <row r="58" spans="7:8" x14ac:dyDescent="0.35">
      <c r="G58" s="39">
        <f t="shared" si="7"/>
        <v>3.4557235421166309E-2</v>
      </c>
      <c r="H58" s="40">
        <v>3.7657787759495971E-3</v>
      </c>
    </row>
    <row r="59" spans="7:8" x14ac:dyDescent="0.35">
      <c r="G59" s="39">
        <f t="shared" si="7"/>
        <v>3.4557235421166309E-2</v>
      </c>
      <c r="H59" s="40">
        <v>2.6426387582492588E-2</v>
      </c>
    </row>
  </sheetData>
  <mergeCells count="10">
    <mergeCell ref="A7:A10"/>
    <mergeCell ref="A11:A15"/>
    <mergeCell ref="A16:A27"/>
    <mergeCell ref="A29:A30"/>
    <mergeCell ref="A3:A6"/>
    <mergeCell ref="B3:B6"/>
    <mergeCell ref="C3:C6"/>
    <mergeCell ref="D3:D6"/>
    <mergeCell ref="E3:E6"/>
    <mergeCell ref="F3:F6"/>
  </mergeCells>
  <pageMargins left="0.7" right="0.7" top="0.75" bottom="0.75" header="0.3" footer="0.3"/>
  <pageSetup paperSize="9" orientation="portrait" r:id="rId1"/>
  <ignoredErrors>
    <ignoredError sqref="J13:K22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10B49-2267-4C9A-B318-A12AF7111920}">
  <dimension ref="A2:J25"/>
  <sheetViews>
    <sheetView workbookViewId="0">
      <selection activeCell="A2" sqref="A2:J25"/>
    </sheetView>
  </sheetViews>
  <sheetFormatPr defaultRowHeight="14.5" x14ac:dyDescent="0.35"/>
  <sheetData>
    <row r="2" spans="1:10" x14ac:dyDescent="0.35">
      <c r="A2" s="1"/>
      <c r="B2" s="1"/>
      <c r="C2" s="1"/>
      <c r="D2" s="1"/>
      <c r="E2" s="1"/>
      <c r="F2" s="1"/>
      <c r="G2" s="1"/>
      <c r="H2" s="1"/>
      <c r="I2" s="7"/>
      <c r="J2" s="1"/>
    </row>
    <row r="3" spans="1:10" x14ac:dyDescent="0.35">
      <c r="A3" s="1"/>
      <c r="B3" s="1"/>
      <c r="C3" s="1"/>
      <c r="D3" s="1"/>
      <c r="E3" s="1"/>
      <c r="F3" s="1"/>
      <c r="G3" s="1"/>
      <c r="H3" s="1"/>
      <c r="I3" s="7"/>
      <c r="J3" s="1"/>
    </row>
    <row r="4" spans="1:10" x14ac:dyDescent="0.35">
      <c r="A4" s="1"/>
      <c r="B4" s="1"/>
      <c r="C4" s="1"/>
      <c r="D4" s="1"/>
      <c r="E4" s="1"/>
      <c r="F4" s="1"/>
      <c r="G4" s="1"/>
      <c r="H4" s="1"/>
      <c r="I4" s="7"/>
      <c r="J4" s="1"/>
    </row>
    <row r="5" spans="1:10" x14ac:dyDescent="0.35">
      <c r="A5" s="1"/>
      <c r="B5" s="1"/>
      <c r="C5" s="1"/>
      <c r="D5" s="1"/>
      <c r="E5" s="1"/>
      <c r="F5" s="1"/>
      <c r="G5" s="1"/>
      <c r="H5" s="1"/>
      <c r="I5" s="7"/>
      <c r="J5" s="1"/>
    </row>
    <row r="6" spans="1:10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5">
      <c r="A12" s="1"/>
      <c r="B12" s="1"/>
      <c r="C12" s="1"/>
      <c r="D12" s="1"/>
      <c r="E12" s="1"/>
      <c r="F12" s="1"/>
      <c r="G12" s="1"/>
      <c r="H12" s="1"/>
      <c r="I12" s="5"/>
      <c r="J12" s="1"/>
    </row>
    <row r="13" spans="1:10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5">
      <c r="A14" s="1"/>
      <c r="B14" s="1"/>
      <c r="C14" s="1"/>
      <c r="D14" s="1"/>
      <c r="E14" s="1"/>
      <c r="F14" s="1"/>
      <c r="G14" s="1"/>
      <c r="H14" s="1"/>
      <c r="I14" s="43"/>
      <c r="J14" s="43"/>
    </row>
    <row r="15" spans="1:10" x14ac:dyDescent="0.35">
      <c r="A15" s="1"/>
      <c r="B15" s="1"/>
      <c r="C15" s="1"/>
      <c r="D15" s="1"/>
      <c r="E15" s="1"/>
      <c r="F15" s="1"/>
      <c r="G15" s="1"/>
      <c r="H15" s="1"/>
      <c r="I15" s="43"/>
      <c r="J15" s="43"/>
    </row>
    <row r="16" spans="1:10" x14ac:dyDescent="0.35">
      <c r="A16" s="3"/>
      <c r="B16" s="4"/>
      <c r="C16" s="4"/>
      <c r="D16" s="4"/>
      <c r="E16" s="4"/>
      <c r="F16" s="4"/>
      <c r="G16" s="4"/>
      <c r="H16" s="1"/>
      <c r="I16" s="43"/>
      <c r="J16" s="43"/>
    </row>
    <row r="17" spans="1:10" x14ac:dyDescent="0.35">
      <c r="A17" s="4"/>
      <c r="B17" s="4"/>
      <c r="C17" s="4"/>
      <c r="D17" s="4"/>
      <c r="E17" s="4"/>
      <c r="F17" s="4"/>
      <c r="G17" s="4"/>
      <c r="H17" s="1"/>
      <c r="I17" s="43"/>
      <c r="J17" s="43"/>
    </row>
    <row r="18" spans="1:10" x14ac:dyDescent="0.35">
      <c r="A18" s="4"/>
      <c r="B18" s="4"/>
      <c r="C18" s="4"/>
      <c r="D18" s="4"/>
      <c r="E18" s="4"/>
      <c r="F18" s="4"/>
      <c r="G18" s="4"/>
      <c r="H18" s="1"/>
      <c r="I18" s="43"/>
      <c r="J18" s="43"/>
    </row>
    <row r="19" spans="1:10" x14ac:dyDescent="0.35">
      <c r="A19" s="4"/>
      <c r="B19" s="4"/>
      <c r="C19" s="4"/>
      <c r="D19" s="4"/>
      <c r="E19" s="4"/>
      <c r="F19" s="4"/>
      <c r="G19" s="4"/>
      <c r="H19" s="1"/>
      <c r="I19" s="43"/>
      <c r="J19" s="43"/>
    </row>
    <row r="20" spans="1:10" x14ac:dyDescent="0.35">
      <c r="A20" s="4"/>
      <c r="B20" s="4"/>
      <c r="C20" s="4"/>
      <c r="D20" s="4"/>
      <c r="E20" s="4"/>
      <c r="F20" s="4"/>
      <c r="G20" s="4"/>
      <c r="H20" s="1"/>
      <c r="I20" s="43"/>
      <c r="J20" s="43"/>
    </row>
    <row r="21" spans="1:10" x14ac:dyDescent="0.35">
      <c r="A21" s="4"/>
      <c r="B21" s="4"/>
      <c r="C21" s="4"/>
      <c r="D21" s="4"/>
      <c r="E21" s="4"/>
      <c r="F21" s="4"/>
      <c r="G21" s="4"/>
      <c r="H21" s="1"/>
      <c r="I21" s="43"/>
      <c r="J21" s="43"/>
    </row>
    <row r="22" spans="1:10" x14ac:dyDescent="0.35">
      <c r="A22" s="4"/>
      <c r="B22" s="4"/>
      <c r="C22" s="4"/>
      <c r="D22" s="4"/>
      <c r="E22" s="4"/>
      <c r="F22" s="4"/>
      <c r="G22" s="4"/>
      <c r="H22" s="1"/>
      <c r="I22" s="43"/>
      <c r="J22" s="43"/>
    </row>
    <row r="23" spans="1:10" x14ac:dyDescent="0.35">
      <c r="A23" s="4"/>
      <c r="B23" s="4"/>
      <c r="C23" s="4"/>
      <c r="D23" s="4"/>
      <c r="E23" s="4"/>
      <c r="F23" s="4"/>
      <c r="G23" s="4"/>
      <c r="H23" s="1"/>
      <c r="I23" s="43"/>
      <c r="J23" s="43"/>
    </row>
    <row r="24" spans="1:10" x14ac:dyDescent="0.35">
      <c r="A24" s="4"/>
      <c r="B24" s="4"/>
      <c r="C24" s="4"/>
      <c r="D24" s="4"/>
      <c r="E24" s="4"/>
      <c r="F24" s="4"/>
      <c r="G24" s="4"/>
      <c r="H24" s="1"/>
      <c r="I24" s="43"/>
      <c r="J24" s="43"/>
    </row>
    <row r="25" spans="1:10" x14ac:dyDescent="0.35">
      <c r="A25" s="4"/>
      <c r="B25" s="4"/>
      <c r="C25" s="4"/>
      <c r="D25" s="4"/>
      <c r="E25" s="4"/>
      <c r="F25" s="4"/>
      <c r="G25" s="4"/>
      <c r="H25" s="1"/>
      <c r="I25" s="43"/>
      <c r="J25" s="4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workbookViewId="0">
      <selection activeCell="H28" sqref="H28"/>
    </sheetView>
  </sheetViews>
  <sheetFormatPr defaultColWidth="27.81640625" defaultRowHeight="14.5" x14ac:dyDescent="0.35"/>
  <cols>
    <col min="1" max="1" width="17" customWidth="1"/>
    <col min="2" max="2" width="14.453125" customWidth="1"/>
    <col min="3" max="3" width="21.26953125" customWidth="1"/>
    <col min="4" max="4" width="22.1796875" customWidth="1"/>
    <col min="5" max="5" width="22.81640625" customWidth="1"/>
    <col min="6" max="6" width="19.54296875" style="1" bestFit="1" customWidth="1"/>
    <col min="7" max="7" width="8" customWidth="1"/>
    <col min="8" max="8" width="11.26953125" customWidth="1"/>
    <col min="9" max="9" width="11.453125" customWidth="1"/>
    <col min="10" max="10" width="9.81640625" customWidth="1"/>
    <col min="11" max="11" width="12.7265625" customWidth="1"/>
  </cols>
  <sheetData>
    <row r="1" spans="1:12" ht="15" x14ac:dyDescent="0.35">
      <c r="A1" s="12" t="s">
        <v>1</v>
      </c>
    </row>
    <row r="3" spans="1:12" x14ac:dyDescent="0.35">
      <c r="A3" s="47" t="s">
        <v>2</v>
      </c>
      <c r="B3" s="47" t="s">
        <v>3</v>
      </c>
      <c r="C3" s="52" t="s">
        <v>29</v>
      </c>
      <c r="D3" s="52" t="s">
        <v>30</v>
      </c>
      <c r="E3" s="52" t="s">
        <v>31</v>
      </c>
      <c r="F3" s="55" t="s">
        <v>13</v>
      </c>
    </row>
    <row r="4" spans="1:12" x14ac:dyDescent="0.35">
      <c r="A4" s="47"/>
      <c r="B4" s="47"/>
      <c r="C4" s="53"/>
      <c r="D4" s="53"/>
      <c r="E4" s="53"/>
      <c r="F4" s="55"/>
    </row>
    <row r="5" spans="1:12" x14ac:dyDescent="0.35">
      <c r="A5" s="47"/>
      <c r="B5" s="47"/>
      <c r="C5" s="53"/>
      <c r="D5" s="53"/>
      <c r="E5" s="53"/>
      <c r="F5" s="55"/>
    </row>
    <row r="6" spans="1:12" ht="25.5" customHeight="1" x14ac:dyDescent="0.35">
      <c r="A6" s="47"/>
      <c r="B6" s="47"/>
      <c r="C6" s="54"/>
      <c r="D6" s="54"/>
      <c r="E6" s="54"/>
      <c r="F6" s="55"/>
      <c r="G6" s="34"/>
      <c r="H6" s="24" t="s">
        <v>9</v>
      </c>
      <c r="I6" s="24" t="s">
        <v>10</v>
      </c>
      <c r="J6" s="24" t="s">
        <v>11</v>
      </c>
      <c r="K6" s="24" t="s">
        <v>12</v>
      </c>
      <c r="L6" s="33"/>
    </row>
    <row r="7" spans="1:12" x14ac:dyDescent="0.35">
      <c r="A7" s="47" t="s">
        <v>4</v>
      </c>
      <c r="B7" s="29" t="s">
        <v>14</v>
      </c>
      <c r="C7" s="13">
        <v>180</v>
      </c>
      <c r="D7" s="13">
        <v>15</v>
      </c>
      <c r="E7" s="11">
        <f>D7/C7</f>
        <v>8.3333333333333329E-2</v>
      </c>
      <c r="F7" s="22" t="str">
        <f>ROUND(H7*100,0)&amp;-ROUND(I7*100,0)&amp;"%"</f>
        <v>5-13%</v>
      </c>
      <c r="G7" s="21">
        <f t="shared" ref="G7:G29" si="0">$E$30</f>
        <v>5.1044083526682132E-2</v>
      </c>
      <c r="H7" s="25">
        <v>5.1149912503228617E-2</v>
      </c>
      <c r="I7" s="26">
        <v>0.13292959977962449</v>
      </c>
      <c r="J7" s="27">
        <f>E7-H7</f>
        <v>3.2183420830104711E-2</v>
      </c>
      <c r="K7" s="27">
        <f>I7-E7</f>
        <v>4.9596266446291157E-2</v>
      </c>
      <c r="L7" s="33"/>
    </row>
    <row r="8" spans="1:12" x14ac:dyDescent="0.35">
      <c r="A8" s="47"/>
      <c r="B8" s="30" t="s">
        <v>16</v>
      </c>
      <c r="C8" s="13">
        <v>70</v>
      </c>
      <c r="D8" s="13">
        <v>6</v>
      </c>
      <c r="E8" s="11">
        <f t="shared" ref="E8:E30" si="1">D8/C8</f>
        <v>8.5714285714285715E-2</v>
      </c>
      <c r="F8" s="22" t="str">
        <f t="shared" ref="F8:F30" si="2">ROUND(H8*100,0)&amp;-ROUND(I8*100,0)&amp;"%"</f>
        <v>4-17%</v>
      </c>
      <c r="G8" s="21">
        <f t="shared" si="0"/>
        <v>5.1044083526682132E-2</v>
      </c>
      <c r="H8" s="25">
        <v>3.9876729733548742E-2</v>
      </c>
      <c r="I8" s="26">
        <v>0.17465649869569919</v>
      </c>
      <c r="J8" s="27">
        <f t="shared" ref="J8:J29" si="3">E8-H8</f>
        <v>4.5837555980736973E-2</v>
      </c>
      <c r="K8" s="27">
        <f t="shared" ref="K8:K28" si="4">I8-E8</f>
        <v>8.8942212981413471E-2</v>
      </c>
      <c r="L8" s="33"/>
    </row>
    <row r="9" spans="1:12" x14ac:dyDescent="0.35">
      <c r="A9" s="47"/>
      <c r="B9" s="30" t="s">
        <v>15</v>
      </c>
      <c r="C9" s="13">
        <v>2</v>
      </c>
      <c r="D9" s="13">
        <v>0</v>
      </c>
      <c r="E9" s="11">
        <f t="shared" si="1"/>
        <v>0</v>
      </c>
      <c r="F9" s="22" t="str">
        <f t="shared" si="2"/>
        <v>0-66%</v>
      </c>
      <c r="G9" s="21">
        <f t="shared" si="0"/>
        <v>5.1044083526682132E-2</v>
      </c>
      <c r="H9" s="25">
        <v>1.7119058564123158E-11</v>
      </c>
      <c r="I9" s="26">
        <v>0.65761885702916056</v>
      </c>
      <c r="J9" s="27">
        <f t="shared" si="3"/>
        <v>-1.7119058564123158E-11</v>
      </c>
      <c r="K9" s="27">
        <f t="shared" si="4"/>
        <v>0.65761885702916056</v>
      </c>
      <c r="L9" s="33"/>
    </row>
    <row r="10" spans="1:12" x14ac:dyDescent="0.35">
      <c r="A10" s="47"/>
      <c r="B10" s="14" t="s">
        <v>5</v>
      </c>
      <c r="C10" s="10">
        <v>252</v>
      </c>
      <c r="D10" s="10">
        <v>21</v>
      </c>
      <c r="E10" s="17">
        <f t="shared" si="1"/>
        <v>8.3333333333333329E-2</v>
      </c>
      <c r="F10" s="28" t="str">
        <f t="shared" si="2"/>
        <v>6-12%</v>
      </c>
      <c r="G10" s="21">
        <f t="shared" si="0"/>
        <v>5.1044083526682132E-2</v>
      </c>
      <c r="H10" s="25">
        <v>5.5149541112649463E-2</v>
      </c>
      <c r="I10" s="26">
        <v>0.1240295732179628</v>
      </c>
      <c r="J10" s="27">
        <f t="shared" si="3"/>
        <v>2.8183792220683866E-2</v>
      </c>
      <c r="K10" s="27">
        <f t="shared" si="4"/>
        <v>4.0696239884629476E-2</v>
      </c>
      <c r="L10" s="33"/>
    </row>
    <row r="11" spans="1:12" x14ac:dyDescent="0.35">
      <c r="A11" s="47" t="s">
        <v>6</v>
      </c>
      <c r="B11" s="30" t="s">
        <v>17</v>
      </c>
      <c r="C11" s="13">
        <v>3</v>
      </c>
      <c r="D11" s="13">
        <v>0</v>
      </c>
      <c r="E11" s="11">
        <f t="shared" si="1"/>
        <v>0</v>
      </c>
      <c r="F11" s="22" t="str">
        <f t="shared" si="2"/>
        <v>0-56%</v>
      </c>
      <c r="G11" s="21">
        <f t="shared" si="0"/>
        <v>5.1044083526682132E-2</v>
      </c>
      <c r="H11" s="25">
        <v>1.4616800186955218E-11</v>
      </c>
      <c r="I11" s="26">
        <v>0.56149603065870779</v>
      </c>
      <c r="J11" s="27">
        <f t="shared" si="3"/>
        <v>-1.4616800186955218E-11</v>
      </c>
      <c r="K11" s="27">
        <f t="shared" si="4"/>
        <v>0.56149603065870779</v>
      </c>
      <c r="L11" s="33"/>
    </row>
    <row r="12" spans="1:12" x14ac:dyDescent="0.35">
      <c r="A12" s="47"/>
      <c r="B12" s="30" t="s">
        <v>18</v>
      </c>
      <c r="C12" s="13">
        <v>11</v>
      </c>
      <c r="D12" s="13">
        <v>0</v>
      </c>
      <c r="E12" s="11">
        <f t="shared" si="1"/>
        <v>0</v>
      </c>
      <c r="F12" s="22" t="str">
        <f t="shared" si="2"/>
        <v>0-26%</v>
      </c>
      <c r="G12" s="21">
        <f t="shared" si="0"/>
        <v>5.1044083526682132E-2</v>
      </c>
      <c r="H12" s="25">
        <v>6.7378897667149589E-12</v>
      </c>
      <c r="I12" s="26">
        <v>0.25883218697911636</v>
      </c>
      <c r="J12" s="27">
        <f t="shared" si="3"/>
        <v>-6.7378897667149589E-12</v>
      </c>
      <c r="K12" s="27">
        <f t="shared" si="4"/>
        <v>0.25883218697911636</v>
      </c>
      <c r="L12" s="33"/>
    </row>
    <row r="13" spans="1:12" x14ac:dyDescent="0.35">
      <c r="A13" s="47"/>
      <c r="B13" s="30" t="s">
        <v>19</v>
      </c>
      <c r="C13" s="13">
        <v>1</v>
      </c>
      <c r="D13" s="13">
        <v>0</v>
      </c>
      <c r="E13" s="11">
        <f t="shared" si="1"/>
        <v>0</v>
      </c>
      <c r="F13" s="22" t="str">
        <f t="shared" si="2"/>
        <v>0-79%</v>
      </c>
      <c r="G13" s="21">
        <f t="shared" si="0"/>
        <v>5.1044083526682132E-2</v>
      </c>
      <c r="H13" s="25">
        <v>2.0654999780381003E-11</v>
      </c>
      <c r="I13" s="26">
        <v>0.79345001926555703</v>
      </c>
      <c r="J13" s="27">
        <f t="shared" si="3"/>
        <v>-2.0654999780381003E-11</v>
      </c>
      <c r="K13" s="27">
        <f t="shared" si="4"/>
        <v>0.79345001926555703</v>
      </c>
      <c r="L13" s="33"/>
    </row>
    <row r="14" spans="1:12" x14ac:dyDescent="0.35">
      <c r="A14" s="47"/>
      <c r="B14" s="30" t="s">
        <v>20</v>
      </c>
      <c r="C14" s="13">
        <v>26</v>
      </c>
      <c r="D14" s="13">
        <v>0</v>
      </c>
      <c r="E14" s="11">
        <f t="shared" si="1"/>
        <v>0</v>
      </c>
      <c r="F14" s="22" t="str">
        <f t="shared" si="2"/>
        <v>0-13%</v>
      </c>
      <c r="G14" s="21">
        <f t="shared" si="0"/>
        <v>5.1044083526682132E-2</v>
      </c>
      <c r="H14" s="25">
        <v>3.351044639400517E-12</v>
      </c>
      <c r="I14" s="26">
        <v>0.1287284658418445</v>
      </c>
      <c r="J14" s="27">
        <f t="shared" si="3"/>
        <v>-3.351044639400517E-12</v>
      </c>
      <c r="K14" s="27">
        <f t="shared" si="4"/>
        <v>0.1287284658418445</v>
      </c>
      <c r="L14" s="33"/>
    </row>
    <row r="15" spans="1:12" x14ac:dyDescent="0.35">
      <c r="A15" s="47"/>
      <c r="B15" s="14" t="s">
        <v>7</v>
      </c>
      <c r="C15" s="10">
        <v>41</v>
      </c>
      <c r="D15" s="10">
        <v>0</v>
      </c>
      <c r="E15" s="17">
        <f t="shared" si="1"/>
        <v>0</v>
      </c>
      <c r="F15" s="28" t="str">
        <f t="shared" si="2"/>
        <v>0-9%</v>
      </c>
      <c r="G15" s="21">
        <f t="shared" si="0"/>
        <v>5.1044083526682132E-2</v>
      </c>
      <c r="H15" s="25">
        <v>2.2300800583861882E-12</v>
      </c>
      <c r="I15" s="26">
        <v>8.5667251711663575E-2</v>
      </c>
      <c r="J15" s="27">
        <f t="shared" si="3"/>
        <v>-2.2300800583861882E-12</v>
      </c>
      <c r="K15" s="27">
        <f t="shared" si="4"/>
        <v>8.5667251711663575E-2</v>
      </c>
      <c r="L15" s="33"/>
    </row>
    <row r="16" spans="1:12" x14ac:dyDescent="0.35">
      <c r="A16" s="48" t="s">
        <v>33</v>
      </c>
      <c r="B16" s="30" t="s">
        <v>21</v>
      </c>
      <c r="C16" s="13">
        <v>2</v>
      </c>
      <c r="D16" s="13">
        <v>0</v>
      </c>
      <c r="E16" s="11">
        <f t="shared" si="1"/>
        <v>0</v>
      </c>
      <c r="F16" s="22" t="str">
        <f t="shared" si="2"/>
        <v>0-66%</v>
      </c>
      <c r="G16" s="21">
        <f t="shared" si="0"/>
        <v>5.1044083526682132E-2</v>
      </c>
      <c r="H16" s="25">
        <v>1.7119058564123158E-11</v>
      </c>
      <c r="I16" s="26">
        <v>0.65761885702916056</v>
      </c>
      <c r="J16" s="27">
        <f t="shared" si="3"/>
        <v>-1.7119058564123158E-11</v>
      </c>
      <c r="K16" s="27">
        <f t="shared" si="4"/>
        <v>0.65761885702916056</v>
      </c>
      <c r="L16" s="33"/>
    </row>
    <row r="17" spans="1:12" x14ac:dyDescent="0.35">
      <c r="A17" s="49"/>
      <c r="B17" s="30" t="s">
        <v>22</v>
      </c>
      <c r="C17" s="13">
        <v>3</v>
      </c>
      <c r="D17" s="13">
        <v>0</v>
      </c>
      <c r="E17" s="11">
        <f t="shared" si="1"/>
        <v>0</v>
      </c>
      <c r="F17" s="22" t="str">
        <f t="shared" si="2"/>
        <v>0-56%</v>
      </c>
      <c r="G17" s="21">
        <f t="shared" si="0"/>
        <v>5.1044083526682132E-2</v>
      </c>
      <c r="H17" s="25">
        <v>1.4616800186955218E-11</v>
      </c>
      <c r="I17" s="26">
        <v>0.56149603065870779</v>
      </c>
      <c r="J17" s="27">
        <f t="shared" si="3"/>
        <v>-1.4616800186955218E-11</v>
      </c>
      <c r="K17" s="27">
        <f t="shared" si="4"/>
        <v>0.56149603065870779</v>
      </c>
      <c r="L17" s="33"/>
    </row>
    <row r="18" spans="1:12" x14ac:dyDescent="0.35">
      <c r="A18" s="49"/>
      <c r="B18" s="30" t="s">
        <v>23</v>
      </c>
      <c r="C18" s="13">
        <v>12</v>
      </c>
      <c r="D18" s="13">
        <v>0</v>
      </c>
      <c r="E18" s="11">
        <f t="shared" si="1"/>
        <v>0</v>
      </c>
      <c r="F18" s="22" t="str">
        <f t="shared" si="2"/>
        <v>0-24%</v>
      </c>
      <c r="G18" s="21">
        <f t="shared" si="0"/>
        <v>5.1044083526682132E-2</v>
      </c>
      <c r="H18" s="25">
        <v>6.3125566906310644E-12</v>
      </c>
      <c r="I18" s="26">
        <v>0.24249325979434835</v>
      </c>
      <c r="J18" s="27">
        <f t="shared" si="3"/>
        <v>-6.3125566906310644E-12</v>
      </c>
      <c r="K18" s="27">
        <f t="shared" si="4"/>
        <v>0.24249325979434835</v>
      </c>
      <c r="L18" s="33"/>
    </row>
    <row r="19" spans="1:12" x14ac:dyDescent="0.35">
      <c r="A19" s="49"/>
      <c r="B19" s="30" t="s">
        <v>24</v>
      </c>
      <c r="C19" s="13">
        <v>5</v>
      </c>
      <c r="D19" s="13">
        <v>0</v>
      </c>
      <c r="E19" s="11">
        <f t="shared" si="1"/>
        <v>0</v>
      </c>
      <c r="F19" s="22" t="str">
        <f t="shared" si="2"/>
        <v>0-43%</v>
      </c>
      <c r="G19" s="21">
        <f t="shared" si="0"/>
        <v>5.1044083526682132E-2</v>
      </c>
      <c r="H19" s="25">
        <v>1.1310371620259502E-11</v>
      </c>
      <c r="I19" s="26">
        <v>0.43448146576692781</v>
      </c>
      <c r="J19" s="27">
        <f t="shared" si="3"/>
        <v>-1.1310371620259502E-11</v>
      </c>
      <c r="K19" s="27">
        <f t="shared" si="4"/>
        <v>0.43448146576692781</v>
      </c>
      <c r="L19" s="33"/>
    </row>
    <row r="20" spans="1:12" x14ac:dyDescent="0.35">
      <c r="A20" s="49"/>
      <c r="B20" s="30" t="s">
        <v>25</v>
      </c>
      <c r="C20" s="13">
        <v>2</v>
      </c>
      <c r="D20" s="13">
        <v>0</v>
      </c>
      <c r="E20" s="11">
        <f t="shared" si="1"/>
        <v>0</v>
      </c>
      <c r="F20" s="22" t="str">
        <f t="shared" si="2"/>
        <v>0-66%</v>
      </c>
      <c r="G20" s="21">
        <f t="shared" si="0"/>
        <v>5.1044083526682132E-2</v>
      </c>
      <c r="H20" s="25">
        <v>1.7119058564123158E-11</v>
      </c>
      <c r="I20" s="26">
        <v>0.65761885702916056</v>
      </c>
      <c r="J20" s="27">
        <f t="shared" si="3"/>
        <v>-1.7119058564123158E-11</v>
      </c>
      <c r="K20" s="27">
        <f t="shared" si="4"/>
        <v>0.65761885702916056</v>
      </c>
      <c r="L20" s="33"/>
    </row>
    <row r="21" spans="1:12" x14ac:dyDescent="0.35">
      <c r="A21" s="49"/>
      <c r="B21" s="13" t="s">
        <v>27</v>
      </c>
      <c r="C21" s="13">
        <v>11</v>
      </c>
      <c r="D21" s="13">
        <v>0</v>
      </c>
      <c r="E21" s="11">
        <f t="shared" si="1"/>
        <v>0</v>
      </c>
      <c r="F21" s="22" t="str">
        <f t="shared" si="2"/>
        <v>0-26%</v>
      </c>
      <c r="G21" s="21">
        <f t="shared" si="0"/>
        <v>5.1044083526682132E-2</v>
      </c>
      <c r="H21" s="25">
        <v>6.7378897667149589E-12</v>
      </c>
      <c r="I21" s="26">
        <v>0.25883218697911636</v>
      </c>
      <c r="J21" s="27">
        <f t="shared" si="3"/>
        <v>-6.7378897667149589E-12</v>
      </c>
      <c r="K21" s="27">
        <f t="shared" si="4"/>
        <v>0.25883218697911636</v>
      </c>
      <c r="L21" s="33"/>
    </row>
    <row r="22" spans="1:12" x14ac:dyDescent="0.35">
      <c r="A22" s="49"/>
      <c r="B22" s="13" t="s">
        <v>28</v>
      </c>
      <c r="C22" s="13">
        <v>1</v>
      </c>
      <c r="D22" s="13">
        <v>0</v>
      </c>
      <c r="E22" s="11">
        <f t="shared" si="1"/>
        <v>0</v>
      </c>
      <c r="F22" s="22" t="str">
        <f t="shared" si="2"/>
        <v>0-79%</v>
      </c>
      <c r="G22" s="21">
        <f t="shared" si="0"/>
        <v>5.1044083526682132E-2</v>
      </c>
      <c r="H22" s="25">
        <v>2.0654999780381003E-11</v>
      </c>
      <c r="I22" s="26">
        <v>0.79345001926555703</v>
      </c>
      <c r="J22" s="27">
        <f t="shared" si="3"/>
        <v>-2.0654999780381003E-11</v>
      </c>
      <c r="K22" s="27">
        <f t="shared" si="4"/>
        <v>0.79345001926555703</v>
      </c>
      <c r="L22" s="33"/>
    </row>
    <row r="23" spans="1:12" s="1" customFormat="1" x14ac:dyDescent="0.35">
      <c r="A23" s="49"/>
      <c r="B23" s="13" t="s">
        <v>34</v>
      </c>
      <c r="C23" s="13">
        <v>1</v>
      </c>
      <c r="D23" s="13">
        <v>1</v>
      </c>
      <c r="E23" s="11">
        <f t="shared" si="1"/>
        <v>1</v>
      </c>
      <c r="F23" s="22" t="str">
        <f t="shared" si="2"/>
        <v>21-100%</v>
      </c>
      <c r="G23" s="21">
        <f t="shared" si="0"/>
        <v>5.1044083526682132E-2</v>
      </c>
      <c r="H23" s="25">
        <v>0.206549980734443</v>
      </c>
      <c r="I23" s="26">
        <v>0.99999999997934497</v>
      </c>
      <c r="J23" s="27">
        <f t="shared" si="3"/>
        <v>0.79345001926555703</v>
      </c>
      <c r="K23" s="27">
        <f t="shared" si="4"/>
        <v>-2.0655033239336262E-11</v>
      </c>
      <c r="L23" s="33"/>
    </row>
    <row r="24" spans="1:12" x14ac:dyDescent="0.35">
      <c r="A24" s="49"/>
      <c r="B24" s="30" t="s">
        <v>26</v>
      </c>
      <c r="C24" s="13">
        <v>4</v>
      </c>
      <c r="D24" s="13">
        <v>0</v>
      </c>
      <c r="E24" s="11">
        <f t="shared" si="1"/>
        <v>0</v>
      </c>
      <c r="F24" s="22" t="str">
        <f t="shared" si="2"/>
        <v>0-49%</v>
      </c>
      <c r="G24" s="21">
        <f t="shared" si="0"/>
        <v>5.1044083526682132E-2</v>
      </c>
      <c r="H24" s="25">
        <v>1.2752755544863424E-11</v>
      </c>
      <c r="I24" s="26">
        <v>0.48988982039941581</v>
      </c>
      <c r="J24" s="27">
        <f t="shared" si="3"/>
        <v>-1.2752755544863424E-11</v>
      </c>
      <c r="K24" s="27">
        <f t="shared" si="4"/>
        <v>0.48988982039941581</v>
      </c>
      <c r="L24" s="33"/>
    </row>
    <row r="25" spans="1:12" x14ac:dyDescent="0.35">
      <c r="A25" s="49"/>
      <c r="B25" s="30" t="s">
        <v>38</v>
      </c>
      <c r="C25" s="13">
        <v>20</v>
      </c>
      <c r="D25" s="13">
        <v>0</v>
      </c>
      <c r="E25" s="11">
        <f t="shared" si="1"/>
        <v>0</v>
      </c>
      <c r="F25" s="22" t="str">
        <f t="shared" si="2"/>
        <v>0-16%</v>
      </c>
      <c r="G25" s="21">
        <f t="shared" si="0"/>
        <v>5.1044083526682132E-2</v>
      </c>
      <c r="H25" s="25">
        <v>4.1943773045437255E-12</v>
      </c>
      <c r="I25" s="26">
        <v>0.16112460849592153</v>
      </c>
      <c r="J25" s="27">
        <f t="shared" si="3"/>
        <v>-4.1943773045437255E-12</v>
      </c>
      <c r="K25" s="27">
        <f t="shared" si="4"/>
        <v>0.16112460849592153</v>
      </c>
      <c r="L25" s="33"/>
    </row>
    <row r="26" spans="1:12" x14ac:dyDescent="0.35">
      <c r="A26" s="49"/>
      <c r="B26" s="14" t="s">
        <v>37</v>
      </c>
      <c r="C26" s="10">
        <v>61</v>
      </c>
      <c r="D26" s="10">
        <v>1</v>
      </c>
      <c r="E26" s="17">
        <f t="shared" si="1"/>
        <v>1.6393442622950821E-2</v>
      </c>
      <c r="F26" s="28" t="str">
        <f t="shared" si="2"/>
        <v>0-9%</v>
      </c>
      <c r="G26" s="21">
        <f t="shared" si="0"/>
        <v>5.1044083526682132E-2</v>
      </c>
      <c r="H26" s="25">
        <v>2.8999999999999998E-3</v>
      </c>
      <c r="I26" s="26">
        <v>8.7900000000000006E-2</v>
      </c>
      <c r="J26" s="27">
        <f t="shared" si="3"/>
        <v>1.3493442622950821E-2</v>
      </c>
      <c r="K26" s="27">
        <f t="shared" si="4"/>
        <v>7.1506557377049182E-2</v>
      </c>
      <c r="L26" s="33"/>
    </row>
    <row r="27" spans="1:12" x14ac:dyDescent="0.35">
      <c r="A27" s="19" t="s">
        <v>0</v>
      </c>
      <c r="B27" s="13"/>
      <c r="C27" s="10">
        <v>353</v>
      </c>
      <c r="D27" s="10">
        <v>21</v>
      </c>
      <c r="E27" s="18">
        <f t="shared" si="1"/>
        <v>5.9490084985835696E-2</v>
      </c>
      <c r="F27" s="28" t="str">
        <f t="shared" si="2"/>
        <v>4-9%</v>
      </c>
      <c r="G27" s="21">
        <f t="shared" si="0"/>
        <v>5.1044083526682132E-2</v>
      </c>
      <c r="H27" s="25">
        <v>3.923607658852489E-2</v>
      </c>
      <c r="I27" s="26">
        <v>8.9228383118444124E-2</v>
      </c>
      <c r="J27" s="27">
        <f t="shared" si="3"/>
        <v>2.0254008397310806E-2</v>
      </c>
      <c r="K27" s="27">
        <f t="shared" si="4"/>
        <v>2.9738298132608428E-2</v>
      </c>
      <c r="L27" s="33"/>
    </row>
    <row r="28" spans="1:12" s="1" customFormat="1" x14ac:dyDescent="0.35">
      <c r="A28" s="50" t="s">
        <v>8</v>
      </c>
      <c r="B28" s="13" t="s">
        <v>36</v>
      </c>
      <c r="C28" s="31">
        <v>32</v>
      </c>
      <c r="D28" s="13">
        <v>0</v>
      </c>
      <c r="E28" s="32">
        <f t="shared" si="1"/>
        <v>0</v>
      </c>
      <c r="F28" s="22" t="str">
        <f t="shared" si="2"/>
        <v>0-11%</v>
      </c>
      <c r="G28" s="21">
        <f t="shared" si="0"/>
        <v>5.1044083526682132E-2</v>
      </c>
      <c r="H28" s="25">
        <v>2.7900664521359722E-12</v>
      </c>
      <c r="I28" s="26">
        <v>0.10717880918605538</v>
      </c>
      <c r="J28" s="27">
        <f t="shared" si="3"/>
        <v>-2.7900664521359722E-12</v>
      </c>
      <c r="K28" s="27">
        <f t="shared" si="4"/>
        <v>0.10717880918605538</v>
      </c>
      <c r="L28" s="33"/>
    </row>
    <row r="29" spans="1:12" x14ac:dyDescent="0.35">
      <c r="A29" s="51"/>
      <c r="B29" s="10" t="s">
        <v>32</v>
      </c>
      <c r="C29" s="10">
        <v>77</v>
      </c>
      <c r="D29" s="10">
        <v>0</v>
      </c>
      <c r="E29" s="17">
        <f t="shared" si="1"/>
        <v>0</v>
      </c>
      <c r="F29" s="28" t="s">
        <v>35</v>
      </c>
      <c r="G29" s="21">
        <f t="shared" si="0"/>
        <v>5.1044083526682132E-2</v>
      </c>
      <c r="H29" s="25">
        <v>0</v>
      </c>
      <c r="I29" s="26">
        <v>4.7500000000000001E-2</v>
      </c>
      <c r="J29" s="27">
        <f t="shared" si="3"/>
        <v>0</v>
      </c>
      <c r="K29" s="27">
        <f t="shared" ref="K29:K30" si="5">I29-E29</f>
        <v>4.7500000000000001E-2</v>
      </c>
      <c r="L29" s="33"/>
    </row>
    <row r="30" spans="1:12" ht="15.5" x14ac:dyDescent="0.35">
      <c r="A30" s="20" t="s">
        <v>0</v>
      </c>
      <c r="B30" s="15"/>
      <c r="C30" s="16">
        <v>431</v>
      </c>
      <c r="D30" s="16">
        <v>22</v>
      </c>
      <c r="E30" s="17">
        <f t="shared" si="1"/>
        <v>5.1044083526682132E-2</v>
      </c>
      <c r="F30" s="28" t="str">
        <f t="shared" si="2"/>
        <v>3-8%</v>
      </c>
      <c r="G30" s="21">
        <f t="shared" ref="G30" si="6">$E$30</f>
        <v>5.1044083526682132E-2</v>
      </c>
      <c r="H30" s="25">
        <v>3.3947389039230592E-2</v>
      </c>
      <c r="I30" s="26">
        <v>7.6073042430489915E-2</v>
      </c>
      <c r="J30" s="27">
        <f t="shared" ref="J30" si="7">E30-H30</f>
        <v>1.709669448745154E-2</v>
      </c>
      <c r="K30" s="27">
        <f t="shared" si="5"/>
        <v>2.5028958903807783E-2</v>
      </c>
      <c r="L30" s="33"/>
    </row>
    <row r="31" spans="1:12" x14ac:dyDescent="0.35">
      <c r="G31" s="34"/>
      <c r="H31" s="26"/>
      <c r="I31" s="34"/>
      <c r="J31" s="34"/>
      <c r="K31" s="34"/>
    </row>
    <row r="32" spans="1:12" x14ac:dyDescent="0.35">
      <c r="H32" s="23"/>
    </row>
  </sheetData>
  <mergeCells count="10">
    <mergeCell ref="A28:A29"/>
    <mergeCell ref="A16:A26"/>
    <mergeCell ref="A3:A6"/>
    <mergeCell ref="B3:B6"/>
    <mergeCell ref="F3:F6"/>
    <mergeCell ref="C3:C6"/>
    <mergeCell ref="D3:D6"/>
    <mergeCell ref="E3:E6"/>
    <mergeCell ref="A7:A10"/>
    <mergeCell ref="A11:A15"/>
  </mergeCells>
  <pageMargins left="0.7" right="0.7" top="0.75" bottom="0.75" header="0.3" footer="0.3"/>
  <pageSetup paperSize="9" orientation="portrait" r:id="rId1"/>
  <ignoredErrors>
    <ignoredError sqref="H28:K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Kirjeldus'18</vt:lpstr>
      <vt:lpstr>Aruandesse2018</vt:lpstr>
      <vt:lpstr>Kirjeldus'17</vt:lpstr>
      <vt:lpstr>Aruandesse2017</vt:lpstr>
      <vt:lpstr>Kirjeldus'16</vt:lpstr>
      <vt:lpstr>Aruandesse2016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2016-07-11T10:16:26Z</dcterms:created>
  <dcterms:modified xsi:type="dcterms:W3CDTF">2020-11-12T11:08:53Z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intensiivravi_3_0602.xlsx</vt:lpwstr>
  </property>
</Properties>
</file>