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C37848F5-899B-49F1-BDC3-740D7F30D281}" xr6:coauthVersionLast="45" xr6:coauthVersionMax="45" xr10:uidLastSave="{00000000-0000-0000-0000-000000000000}"/>
  <bookViews>
    <workbookView xWindow="-120" yWindow="-120" windowWidth="29040" windowHeight="15840" tabRatio="768" activeTab="1" xr2:uid="{00000000-000D-0000-FFFF-FFFF00000000}"/>
  </bookViews>
  <sheets>
    <sheet name="Kirjeldus" sheetId="7" r:id="rId1"/>
    <sheet name="Aruandesse2019" sheetId="21" r:id="rId2"/>
    <sheet name="Aruandesse2018" sheetId="19" r:id="rId3"/>
    <sheet name="Kirjeldus'17" sheetId="20" r:id="rId4"/>
    <sheet name="Aruandesse2017" sheetId="11" r:id="rId5"/>
  </sheets>
  <definedNames>
    <definedName name="DF_GRID_1" localSheetId="2">#REF!</definedName>
    <definedName name="DF_GRID_1" localSheetId="1">#REF!</definedName>
    <definedName name="DF_GRID_1">#REF!</definedName>
    <definedName name="DF_GRID_1_1" localSheetId="2">#REF!</definedName>
    <definedName name="DF_GRID_1_1" localSheetId="1">#REF!</definedName>
    <definedName name="DF_GRID_1_1">#REF!</definedName>
    <definedName name="DF_GRID_1_2" localSheetId="2">#REF!</definedName>
    <definedName name="DF_GRID_1_2" localSheetId="1">#REF!</definedName>
    <definedName name="DF_GRID_1_2">#REF!</definedName>
    <definedName name="DF_GRID_1_3" localSheetId="2">#REF!</definedName>
    <definedName name="DF_GRID_1_3" localSheetId="1">#REF!</definedName>
    <definedName name="DF_GRID_1_3">#REF!</definedName>
    <definedName name="DF_GRID_1_4" localSheetId="2">#REF!</definedName>
    <definedName name="DF_GRID_1_4" localSheetId="1">#REF!</definedName>
    <definedName name="DF_GRID_1_4">#REF!</definedName>
    <definedName name="DF_GRID_1_5" localSheetId="2">#REF!</definedName>
    <definedName name="DF_GRID_1_5" localSheetId="1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1" l="1"/>
  <c r="F8" i="21"/>
  <c r="F9" i="21"/>
  <c r="F11" i="21"/>
  <c r="F12" i="21"/>
  <c r="F13" i="21"/>
  <c r="F16" i="21"/>
  <c r="F17" i="21"/>
  <c r="F22" i="21"/>
  <c r="F23" i="21"/>
  <c r="F24" i="21"/>
  <c r="F25" i="21"/>
  <c r="F26" i="21"/>
  <c r="F27" i="21"/>
  <c r="F5" i="21"/>
  <c r="G26" i="21"/>
  <c r="D27" i="21"/>
  <c r="C27" i="21"/>
  <c r="E26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31" i="21"/>
  <c r="F36" i="21"/>
  <c r="F49" i="21"/>
  <c r="F54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31" i="2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27" i="11"/>
  <c r="F28" i="11"/>
  <c r="F29" i="11"/>
  <c r="F30" i="11"/>
  <c r="F45" i="11"/>
  <c r="F46" i="11"/>
  <c r="F47" i="11"/>
  <c r="F48" i="11"/>
  <c r="F49" i="11"/>
  <c r="F50" i="11"/>
  <c r="F26" i="11"/>
  <c r="C48" i="19"/>
  <c r="D48" i="19"/>
  <c r="E48" i="19"/>
  <c r="F48" i="19"/>
  <c r="G48" i="19"/>
  <c r="H48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9" i="19"/>
  <c r="H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9" i="19"/>
  <c r="G25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9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9" i="19"/>
  <c r="E25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9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9" i="19"/>
  <c r="E27" i="11"/>
  <c r="E28" i="11"/>
  <c r="E29" i="11"/>
  <c r="E30" i="11"/>
  <c r="E32" i="11"/>
  <c r="E33" i="11"/>
  <c r="E34" i="11"/>
  <c r="E35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26" i="11"/>
  <c r="D26" i="11"/>
  <c r="D27" i="11"/>
  <c r="D28" i="11"/>
  <c r="D29" i="11"/>
  <c r="D30" i="11"/>
  <c r="D32" i="11"/>
  <c r="D33" i="11"/>
  <c r="D34" i="11"/>
  <c r="D35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C27" i="11"/>
  <c r="C28" i="11"/>
  <c r="C29" i="11"/>
  <c r="C30" i="11"/>
  <c r="C32" i="11"/>
  <c r="C33" i="11"/>
  <c r="C34" i="11"/>
  <c r="C35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26" i="11"/>
  <c r="D24" i="21" l="1"/>
  <c r="C24" i="21"/>
  <c r="D12" i="21"/>
  <c r="C12" i="21"/>
  <c r="E25" i="21"/>
  <c r="E22" i="21"/>
  <c r="E17" i="21"/>
  <c r="E11" i="21"/>
  <c r="E7" i="21"/>
  <c r="E12" i="21" l="1"/>
  <c r="E24" i="21"/>
  <c r="E8" i="21"/>
  <c r="E13" i="21"/>
  <c r="E9" i="21"/>
  <c r="E16" i="21"/>
  <c r="E23" i="21"/>
  <c r="E5" i="21"/>
  <c r="E27" i="21" l="1"/>
  <c r="E55" i="21" l="1"/>
  <c r="G8" i="21"/>
  <c r="F34" i="21" s="1"/>
  <c r="G12" i="21"/>
  <c r="F39" i="21" s="1"/>
  <c r="G16" i="21"/>
  <c r="F43" i="21" s="1"/>
  <c r="G20" i="21"/>
  <c r="F47" i="21" s="1"/>
  <c r="G24" i="21"/>
  <c r="F52" i="21" s="1"/>
  <c r="G15" i="21"/>
  <c r="F42" i="21" s="1"/>
  <c r="G9" i="21"/>
  <c r="F35" i="21" s="1"/>
  <c r="G13" i="21"/>
  <c r="F40" i="21" s="1"/>
  <c r="G17" i="21"/>
  <c r="F44" i="21" s="1"/>
  <c r="G21" i="21"/>
  <c r="F48" i="21" s="1"/>
  <c r="G25" i="21"/>
  <c r="F53" i="21" s="1"/>
  <c r="G11" i="21"/>
  <c r="F38" i="21" s="1"/>
  <c r="G19" i="21"/>
  <c r="F46" i="21" s="1"/>
  <c r="G5" i="21"/>
  <c r="F31" i="21" s="1"/>
  <c r="G6" i="21"/>
  <c r="F32" i="21" s="1"/>
  <c r="G10" i="21"/>
  <c r="F37" i="21" s="1"/>
  <c r="G14" i="21"/>
  <c r="F41" i="21" s="1"/>
  <c r="G18" i="21"/>
  <c r="F45" i="21" s="1"/>
  <c r="G22" i="21"/>
  <c r="F50" i="21" s="1"/>
  <c r="G27" i="21"/>
  <c r="F55" i="21" s="1"/>
  <c r="G7" i="21"/>
  <c r="F33" i="21" s="1"/>
  <c r="G23" i="21"/>
  <c r="F51" i="21" s="1"/>
  <c r="F13" i="19"/>
  <c r="F7" i="19"/>
  <c r="F19" i="19"/>
  <c r="E19" i="19"/>
  <c r="E18" i="19"/>
  <c r="E17" i="19"/>
  <c r="F14" i="19"/>
  <c r="E14" i="19"/>
  <c r="E13" i="19"/>
  <c r="E11" i="19"/>
  <c r="E10" i="19"/>
  <c r="E8" i="19"/>
  <c r="E7" i="19"/>
  <c r="F5" i="19"/>
  <c r="E5" i="19"/>
  <c r="F8" i="19" l="1"/>
  <c r="F17" i="19"/>
  <c r="F10" i="19"/>
  <c r="E21" i="19"/>
  <c r="E20" i="19"/>
  <c r="F21" i="11"/>
  <c r="E21" i="11"/>
  <c r="L21" i="11" s="1"/>
  <c r="G5" i="19" l="1"/>
  <c r="G16" i="19"/>
  <c r="K21" i="11"/>
  <c r="G8" i="19"/>
  <c r="G6" i="19"/>
  <c r="G11" i="19"/>
  <c r="G19" i="19"/>
  <c r="G17" i="19"/>
  <c r="G9" i="19"/>
  <c r="G12" i="19"/>
  <c r="G10" i="19"/>
  <c r="G13" i="19"/>
  <c r="G15" i="19"/>
  <c r="G14" i="19"/>
  <c r="G18" i="19"/>
  <c r="F20" i="19"/>
  <c r="F18" i="19"/>
  <c r="G7" i="19"/>
  <c r="G20" i="19"/>
  <c r="F11" i="19"/>
  <c r="F21" i="19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2" i="11"/>
  <c r="F23" i="11"/>
  <c r="F5" i="11"/>
  <c r="E11" i="11" l="1"/>
  <c r="E18" i="11"/>
  <c r="E6" i="11"/>
  <c r="E9" i="11"/>
  <c r="E14" i="11"/>
  <c r="E16" i="11"/>
  <c r="E5" i="11"/>
  <c r="E7" i="11"/>
  <c r="E10" i="11"/>
  <c r="E13" i="11"/>
  <c r="E15" i="11"/>
  <c r="E17" i="11"/>
  <c r="E19" i="11"/>
  <c r="E22" i="11"/>
  <c r="E12" i="11"/>
  <c r="E20" i="11" l="1"/>
  <c r="E8" i="11"/>
  <c r="E23" i="11" l="1"/>
  <c r="G22" i="11" l="1"/>
  <c r="G21" i="11"/>
  <c r="G12" i="11"/>
  <c r="G7" i="11"/>
  <c r="G15" i="11"/>
  <c r="G16" i="11"/>
  <c r="G8" i="11"/>
  <c r="G11" i="11"/>
  <c r="G19" i="11"/>
  <c r="G20" i="11"/>
  <c r="G5" i="11"/>
  <c r="G9" i="11"/>
  <c r="G13" i="11"/>
  <c r="G17" i="11"/>
  <c r="G6" i="11"/>
  <c r="G10" i="11"/>
  <c r="G14" i="11"/>
  <c r="G18" i="11"/>
</calcChain>
</file>

<file path=xl/sharedStrings.xml><?xml version="1.0" encoding="utf-8"?>
<sst xmlns="http://schemas.openxmlformats.org/spreadsheetml/2006/main" count="227" uniqueCount="50">
  <si>
    <t>Kokku:</t>
  </si>
  <si>
    <t xml:space="preserve">Skisofreenia indikaator 6: Skisofreeniahaigete rehospitaliseerimine psüühilise seisundi olulise halvenemise tõttu 30 päeva jooksul peale eelnevat haiglaravi
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</si>
  <si>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</si>
  <si>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</si>
  <si>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</si>
  <si>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</si>
  <si>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</si>
  <si>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</si>
  <si>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</si>
  <si>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</si>
  <si>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Põhja-Eesti Regionaalhaigla</t>
  </si>
  <si>
    <t>Tallinna Lastehaigla</t>
  </si>
  <si>
    <t>Tartu Ülikooli Kliinikum</t>
  </si>
  <si>
    <t>Ida-Tallinna Keskhaigla</t>
  </si>
  <si>
    <t>Ida-Viru Keskhaigla</t>
  </si>
  <si>
    <t>Pärnu Haigla</t>
  </si>
  <si>
    <t>Hiiumaa Haigla</t>
  </si>
  <si>
    <t>Kuressaare Haigla</t>
  </si>
  <si>
    <t>Lõuna-Eesti Haigla</t>
  </si>
  <si>
    <t>Läänemaa Haigla</t>
  </si>
  <si>
    <t>Raplamaa Haigla</t>
  </si>
  <si>
    <t>Valga Haigla</t>
  </si>
  <si>
    <t>Viljandi Haigla</t>
  </si>
  <si>
    <t>2017.a statsionaarsete patsientide arv aasta esimese raviarvega haigla järgi</t>
  </si>
  <si>
    <t>2017.a patsientide arv, kes on rehospitaliseeritud (≥1 korda aastas) 30 päeva jooksul peale eelmist haiglaravi</t>
  </si>
  <si>
    <t>HVA välised</t>
  </si>
  <si>
    <t>HVA välised teenuseosutajad</t>
  </si>
  <si>
    <t>alumine usaldusvahemik</t>
  </si>
  <si>
    <t>ülemine usaldusvahemik</t>
  </si>
  <si>
    <t>alumise usaldusvahemiku erinevus sagedusest</t>
  </si>
  <si>
    <t>ülemise usaldusvahemiku erinevus sagedusest</t>
  </si>
  <si>
    <t>Ahtme Haigla</t>
  </si>
  <si>
    <t>2018.a statsionaarsete patsientide arv aasta esimese raviarvega haigla järgi</t>
  </si>
  <si>
    <t>2018.a patsientide arv, kes on rehospitaliseeritud (≥1 korda aastas) 30 päeva jooksul peale eelmist haiglaravi</t>
  </si>
  <si>
    <t>HVA välised
teenuseosutajad</t>
  </si>
  <si>
    <t>95% UV</t>
  </si>
  <si>
    <t>-</t>
  </si>
  <si>
    <t>2018.a patsientide osakaal, kes on rehospitaliseeritud (≥1 korda aastas) 30 päeva jooksul peale eelmist haiglaravi</t>
  </si>
  <si>
    <t>2017.a patsientide osakaal, kes on rehospitaliseeritud (≥1 korda aastas) 30 päeva jooksul peale eelmist haiglaravi</t>
  </si>
  <si>
    <t>2019.a statsionaarsete patsientide arv aasta esimese raviarvega haigla järgi</t>
  </si>
  <si>
    <t>2019.a patsientide arv, kes on rehospitaliseeritud (≥1 korda aastas) 30 päeva jooksul peale eelmist haiglaravi</t>
  </si>
  <si>
    <t>2019.a patsientide osakaal, kes on rehospitaliseeritud (≥1 korda aastas) 30 päeva jooksul peale eelmist haiglaravi, osakaal</t>
  </si>
  <si>
    <t>Tallinna lastehaigla</t>
  </si>
  <si>
    <t>Lääne-Tallinna Keskhaigla</t>
  </si>
  <si>
    <t>Jõgeva Haigla</t>
  </si>
  <si>
    <t>Järvamaa Haigla</t>
  </si>
  <si>
    <t>Põlva Haigla</t>
  </si>
  <si>
    <t>Narva Haigla</t>
  </si>
  <si>
    <t>Rakvere Haigla</t>
  </si>
  <si>
    <t>2018.a patsientide osakaal, kes on rehospitaliseeritud (≥1 korda aastas) 30 päeva jooksul peale eelmist haiglaravi,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</si>
</sst>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80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28" fillId="0" borderId="0" applyFont="0" applyFill="0" applyBorder="0" applyAlignment="0" applyProtection="0"/>
    <xf numFmtId="0" fontId="34" fillId="2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30" fillId="0" borderId="12" xfId="0" applyFont="1" applyBorder="1" applyAlignment="1">
      <alignment horizontal="center" vertical="center" wrapText="1"/>
    </xf>
    <xf numFmtId="9" fontId="28" fillId="0" borderId="12" xfId="160" applyFont="1" applyBorder="1" applyAlignment="1"/>
    <xf numFmtId="0" fontId="3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wrapText="1"/>
    </xf>
    <xf numFmtId="0" fontId="30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wrapText="1"/>
    </xf>
    <xf numFmtId="9" fontId="2" fillId="0" borderId="12" xfId="160" applyFont="1" applyBorder="1" applyAlignment="1"/>
    <xf numFmtId="0" fontId="30" fillId="0" borderId="17" xfId="0" applyFont="1" applyBorder="1"/>
    <xf numFmtId="3" fontId="30" fillId="0" borderId="12" xfId="0" applyNumberFormat="1" applyFont="1" applyBorder="1" applyAlignment="1">
      <alignment wrapText="1"/>
    </xf>
    <xf numFmtId="9" fontId="30" fillId="0" borderId="12" xfId="160" applyFont="1" applyBorder="1" applyAlignment="1"/>
    <xf numFmtId="0" fontId="30" fillId="0" borderId="12" xfId="0" applyFont="1" applyBorder="1" applyAlignment="1">
      <alignment horizontal="center" vertical="center"/>
    </xf>
    <xf numFmtId="0" fontId="0" fillId="0" borderId="16" xfId="0" applyFont="1" applyBorder="1"/>
    <xf numFmtId="0" fontId="0" fillId="0" borderId="12" xfId="0" applyFont="1" applyBorder="1"/>
    <xf numFmtId="3" fontId="30" fillId="0" borderId="12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9" fontId="28" fillId="0" borderId="12" xfId="160" applyFont="1" applyBorder="1" applyAlignment="1">
      <alignment horizontal="right"/>
    </xf>
    <xf numFmtId="9" fontId="32" fillId="0" borderId="12" xfId="160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3" fontId="32" fillId="0" borderId="12" xfId="0" applyNumberFormat="1" applyFont="1" applyBorder="1" applyAlignment="1">
      <alignment wrapText="1"/>
    </xf>
    <xf numFmtId="165" fontId="31" fillId="0" borderId="0" xfId="0" applyNumberFormat="1" applyFont="1" applyFill="1"/>
    <xf numFmtId="164" fontId="31" fillId="0" borderId="0" xfId="0" applyNumberFormat="1" applyFont="1" applyFill="1"/>
    <xf numFmtId="9" fontId="31" fillId="0" borderId="0" xfId="0" applyNumberFormat="1" applyFont="1" applyFill="1"/>
    <xf numFmtId="0" fontId="31" fillId="0" borderId="0" xfId="0" applyFont="1" applyFill="1" applyBorder="1" applyAlignment="1">
      <alignment horizontal="center" wrapText="1"/>
    </xf>
    <xf numFmtId="0" fontId="33" fillId="0" borderId="0" xfId="0" applyFont="1" applyFill="1"/>
    <xf numFmtId="0" fontId="0" fillId="0" borderId="0" xfId="0" applyFill="1"/>
    <xf numFmtId="9" fontId="32" fillId="0" borderId="12" xfId="160" applyFont="1" applyBorder="1" applyAlignment="1"/>
    <xf numFmtId="0" fontId="3" fillId="0" borderId="0" xfId="0" applyFont="1"/>
    <xf numFmtId="49" fontId="2" fillId="0" borderId="12" xfId="160" applyNumberFormat="1" applyFont="1" applyBorder="1" applyAlignment="1">
      <alignment horizontal="right"/>
    </xf>
    <xf numFmtId="0" fontId="31" fillId="0" borderId="0" xfId="0" applyFont="1"/>
    <xf numFmtId="9" fontId="31" fillId="0" borderId="0" xfId="160" applyFont="1"/>
    <xf numFmtId="0" fontId="29" fillId="0" borderId="0" xfId="0" applyFont="1" applyAlignment="1">
      <alignment vertical="top"/>
    </xf>
    <xf numFmtId="0" fontId="2" fillId="0" borderId="0" xfId="0" applyFont="1"/>
    <xf numFmtId="0" fontId="0" fillId="0" borderId="16" xfId="0" applyBorder="1"/>
    <xf numFmtId="3" fontId="0" fillId="0" borderId="12" xfId="0" applyNumberFormat="1" applyBorder="1" applyAlignment="1">
      <alignment wrapText="1"/>
    </xf>
    <xf numFmtId="0" fontId="0" fillId="0" borderId="12" xfId="0" applyBorder="1"/>
    <xf numFmtId="0" fontId="32" fillId="0" borderId="17" xfId="0" applyFont="1" applyBorder="1"/>
    <xf numFmtId="0" fontId="0" fillId="0" borderId="14" xfId="0" applyBorder="1"/>
    <xf numFmtId="0" fontId="0" fillId="0" borderId="0" xfId="0" applyFont="1"/>
    <xf numFmtId="9" fontId="31" fillId="0" borderId="0" xfId="0" applyNumberFormat="1" applyFont="1"/>
    <xf numFmtId="0" fontId="35" fillId="0" borderId="0" xfId="0" applyFont="1" applyAlignment="1">
      <alignment vertical="top"/>
    </xf>
    <xf numFmtId="0" fontId="36" fillId="0" borderId="0" xfId="0" applyFont="1"/>
    <xf numFmtId="0" fontId="36" fillId="0" borderId="0" xfId="0" applyFont="1" applyAlignment="1">
      <alignment horizontal="center" wrapText="1"/>
    </xf>
    <xf numFmtId="9" fontId="36" fillId="0" borderId="0" xfId="0" applyNumberFormat="1" applyFont="1"/>
    <xf numFmtId="164" fontId="36" fillId="0" borderId="0" xfId="0" applyNumberFormat="1" applyFont="1"/>
    <xf numFmtId="165" fontId="36" fillId="0" borderId="0" xfId="0" applyNumberFormat="1" applyFont="1"/>
    <xf numFmtId="0" fontId="36" fillId="0" borderId="0" xfId="0" applyFont="1" applyFill="1" applyBorder="1" applyAlignment="1">
      <alignment horizontal="center"/>
    </xf>
    <xf numFmtId="165" fontId="36" fillId="0" borderId="0" xfId="160" applyNumberFormat="1" applyFont="1" applyFill="1"/>
    <xf numFmtId="9" fontId="36" fillId="0" borderId="0" xfId="160" applyFont="1" applyFill="1"/>
    <xf numFmtId="9" fontId="36" fillId="0" borderId="0" xfId="160" applyFont="1"/>
    <xf numFmtId="0" fontId="36" fillId="0" borderId="0" xfId="0" applyFont="1" applyFill="1"/>
    <xf numFmtId="0" fontId="36" fillId="0" borderId="0" xfId="0" applyFont="1" applyFill="1" applyBorder="1" applyAlignment="1">
      <alignment horizontal="center" wrapText="1"/>
    </xf>
    <xf numFmtId="9" fontId="36" fillId="0" borderId="0" xfId="0" applyNumberFormat="1" applyFont="1" applyFill="1"/>
    <xf numFmtId="164" fontId="36" fillId="0" borderId="0" xfId="0" applyNumberFormat="1" applyFont="1" applyFill="1"/>
    <xf numFmtId="165" fontId="36" fillId="0" borderId="0" xfId="0" applyNumberFormat="1" applyFont="1" applyFill="1"/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</cellXfs>
  <cellStyles count="180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77" xr:uid="{00000000-0005-0000-0000-000009000000}"/>
    <cellStyle name="Accent1 17" xfId="179" xr:uid="{00000000-0005-0000-0000-00000A000000}"/>
    <cellStyle name="Accent1 2" xfId="2" xr:uid="{00000000-0005-0000-0000-00000B000000}"/>
    <cellStyle name="Accent1 3" xfId="86" xr:uid="{00000000-0005-0000-0000-00000C000000}"/>
    <cellStyle name="Accent1 4" xfId="97" xr:uid="{00000000-0005-0000-0000-00000D000000}"/>
    <cellStyle name="Accent1 5" xfId="99" xr:uid="{00000000-0005-0000-0000-00000E000000}"/>
    <cellStyle name="Accent1 6" xfId="110" xr:uid="{00000000-0005-0000-0000-00000F000000}"/>
    <cellStyle name="Accent1 7" xfId="111" xr:uid="{00000000-0005-0000-0000-000010000000}"/>
    <cellStyle name="Accent1 8" xfId="122" xr:uid="{00000000-0005-0000-0000-000011000000}"/>
    <cellStyle name="Accent1 9" xfId="124" xr:uid="{00000000-0005-0000-0000-000012000000}"/>
    <cellStyle name="Accent2 - 20%" xfId="7" xr:uid="{00000000-0005-0000-0000-000013000000}"/>
    <cellStyle name="Accent2 - 40%" xfId="8" xr:uid="{00000000-0005-0000-0000-000014000000}"/>
    <cellStyle name="Accent2 - 60%" xfId="9" xr:uid="{00000000-0005-0000-0000-000015000000}"/>
    <cellStyle name="Accent2 10" xfId="134" xr:uid="{00000000-0005-0000-0000-000016000000}"/>
    <cellStyle name="Accent2 11" xfId="137" xr:uid="{00000000-0005-0000-0000-000017000000}"/>
    <cellStyle name="Accent2 12" xfId="146" xr:uid="{00000000-0005-0000-0000-000018000000}"/>
    <cellStyle name="Accent2 13" xfId="149" xr:uid="{00000000-0005-0000-0000-000019000000}"/>
    <cellStyle name="Accent2 14" xfId="158" xr:uid="{00000000-0005-0000-0000-00001A000000}"/>
    <cellStyle name="Accent2 15" xfId="164" xr:uid="{00000000-0005-0000-0000-00001B000000}"/>
    <cellStyle name="Accent2 16" xfId="176" xr:uid="{00000000-0005-0000-0000-00001C000000}"/>
    <cellStyle name="Accent2 17" xfId="178" xr:uid="{00000000-0005-0000-0000-00001D000000}"/>
    <cellStyle name="Accent2 2" xfId="6" xr:uid="{00000000-0005-0000-0000-00001E000000}"/>
    <cellStyle name="Accent2 3" xfId="87" xr:uid="{00000000-0005-0000-0000-00001F000000}"/>
    <cellStyle name="Accent2 4" xfId="96" xr:uid="{00000000-0005-0000-0000-000020000000}"/>
    <cellStyle name="Accent2 5" xfId="100" xr:uid="{00000000-0005-0000-0000-000021000000}"/>
    <cellStyle name="Accent2 6" xfId="109" xr:uid="{00000000-0005-0000-0000-000022000000}"/>
    <cellStyle name="Accent2 7" xfId="112" xr:uid="{00000000-0005-0000-0000-000023000000}"/>
    <cellStyle name="Accent2 8" xfId="121" xr:uid="{00000000-0005-0000-0000-000024000000}"/>
    <cellStyle name="Accent2 9" xfId="125" xr:uid="{00000000-0005-0000-0000-000025000000}"/>
    <cellStyle name="Accent3 - 20%" xfId="11" xr:uid="{00000000-0005-0000-0000-000026000000}"/>
    <cellStyle name="Accent3 - 40%" xfId="12" xr:uid="{00000000-0005-0000-0000-000027000000}"/>
    <cellStyle name="Accent3 - 60%" xfId="13" xr:uid="{00000000-0005-0000-0000-000028000000}"/>
    <cellStyle name="Accent3 10" xfId="133" xr:uid="{00000000-0005-0000-0000-000029000000}"/>
    <cellStyle name="Accent3 11" xfId="138" xr:uid="{00000000-0005-0000-0000-00002A000000}"/>
    <cellStyle name="Accent3 12" xfId="145" xr:uid="{00000000-0005-0000-0000-00002B000000}"/>
    <cellStyle name="Accent3 13" xfId="150" xr:uid="{00000000-0005-0000-0000-00002C000000}"/>
    <cellStyle name="Accent3 14" xfId="157" xr:uid="{00000000-0005-0000-0000-00002D000000}"/>
    <cellStyle name="Accent3 15" xfId="165" xr:uid="{00000000-0005-0000-0000-00002E000000}"/>
    <cellStyle name="Accent3 16" xfId="175" xr:uid="{00000000-0005-0000-0000-00002F000000}"/>
    <cellStyle name="Accent3 17" xfId="163" xr:uid="{00000000-0005-0000-0000-000030000000}"/>
    <cellStyle name="Accent3 2" xfId="10" xr:uid="{00000000-0005-0000-0000-000031000000}"/>
    <cellStyle name="Accent3 3" xfId="88" xr:uid="{00000000-0005-0000-0000-000032000000}"/>
    <cellStyle name="Accent3 4" xfId="95" xr:uid="{00000000-0005-0000-0000-000033000000}"/>
    <cellStyle name="Accent3 5" xfId="101" xr:uid="{00000000-0005-0000-0000-000034000000}"/>
    <cellStyle name="Accent3 6" xfId="108" xr:uid="{00000000-0005-0000-0000-000035000000}"/>
    <cellStyle name="Accent3 7" xfId="113" xr:uid="{00000000-0005-0000-0000-000036000000}"/>
    <cellStyle name="Accent3 8" xfId="120" xr:uid="{00000000-0005-0000-0000-000037000000}"/>
    <cellStyle name="Accent3 9" xfId="126" xr:uid="{00000000-0005-0000-0000-000038000000}"/>
    <cellStyle name="Accent4 - 20%" xfId="15" xr:uid="{00000000-0005-0000-0000-000039000000}"/>
    <cellStyle name="Accent4 - 40%" xfId="16" xr:uid="{00000000-0005-0000-0000-00003A000000}"/>
    <cellStyle name="Accent4 - 60%" xfId="17" xr:uid="{00000000-0005-0000-0000-00003B000000}"/>
    <cellStyle name="Accent4 10" xfId="132" xr:uid="{00000000-0005-0000-0000-00003C000000}"/>
    <cellStyle name="Accent4 11" xfId="139" xr:uid="{00000000-0005-0000-0000-00003D000000}"/>
    <cellStyle name="Accent4 12" xfId="144" xr:uid="{00000000-0005-0000-0000-00003E000000}"/>
    <cellStyle name="Accent4 13" xfId="151" xr:uid="{00000000-0005-0000-0000-00003F000000}"/>
    <cellStyle name="Accent4 14" xfId="156" xr:uid="{00000000-0005-0000-0000-000040000000}"/>
    <cellStyle name="Accent4 15" xfId="167" xr:uid="{00000000-0005-0000-0000-000041000000}"/>
    <cellStyle name="Accent4 16" xfId="174" xr:uid="{00000000-0005-0000-0000-000042000000}"/>
    <cellStyle name="Accent4 17" xfId="166" xr:uid="{00000000-0005-0000-0000-000043000000}"/>
    <cellStyle name="Accent4 2" xfId="14" xr:uid="{00000000-0005-0000-0000-000044000000}"/>
    <cellStyle name="Accent4 3" xfId="89" xr:uid="{00000000-0005-0000-0000-000045000000}"/>
    <cellStyle name="Accent4 4" xfId="94" xr:uid="{00000000-0005-0000-0000-000046000000}"/>
    <cellStyle name="Accent4 5" xfId="102" xr:uid="{00000000-0005-0000-0000-000047000000}"/>
    <cellStyle name="Accent4 6" xfId="107" xr:uid="{00000000-0005-0000-0000-000048000000}"/>
    <cellStyle name="Accent4 7" xfId="114" xr:uid="{00000000-0005-0000-0000-000049000000}"/>
    <cellStyle name="Accent4 8" xfId="119" xr:uid="{00000000-0005-0000-0000-00004A000000}"/>
    <cellStyle name="Accent4 9" xfId="127" xr:uid="{00000000-0005-0000-0000-00004B000000}"/>
    <cellStyle name="Accent5 - 20%" xfId="19" xr:uid="{00000000-0005-0000-0000-00004C000000}"/>
    <cellStyle name="Accent5 - 40%" xfId="20" xr:uid="{00000000-0005-0000-0000-00004D000000}"/>
    <cellStyle name="Accent5 - 60%" xfId="21" xr:uid="{00000000-0005-0000-0000-00004E000000}"/>
    <cellStyle name="Accent5 10" xfId="131" xr:uid="{00000000-0005-0000-0000-00004F000000}"/>
    <cellStyle name="Accent5 11" xfId="140" xr:uid="{00000000-0005-0000-0000-000050000000}"/>
    <cellStyle name="Accent5 12" xfId="143" xr:uid="{00000000-0005-0000-0000-000051000000}"/>
    <cellStyle name="Accent5 13" xfId="152" xr:uid="{00000000-0005-0000-0000-000052000000}"/>
    <cellStyle name="Accent5 14" xfId="155" xr:uid="{00000000-0005-0000-0000-000053000000}"/>
    <cellStyle name="Accent5 15" xfId="169" xr:uid="{00000000-0005-0000-0000-000054000000}"/>
    <cellStyle name="Accent5 16" xfId="173" xr:uid="{00000000-0005-0000-0000-000055000000}"/>
    <cellStyle name="Accent5 17" xfId="168" xr:uid="{00000000-0005-0000-0000-000056000000}"/>
    <cellStyle name="Accent5 2" xfId="18" xr:uid="{00000000-0005-0000-0000-000057000000}"/>
    <cellStyle name="Accent5 3" xfId="90" xr:uid="{00000000-0005-0000-0000-000058000000}"/>
    <cellStyle name="Accent5 4" xfId="93" xr:uid="{00000000-0005-0000-0000-000059000000}"/>
    <cellStyle name="Accent5 5" xfId="103" xr:uid="{00000000-0005-0000-0000-00005A000000}"/>
    <cellStyle name="Accent5 6" xfId="106" xr:uid="{00000000-0005-0000-0000-00005B000000}"/>
    <cellStyle name="Accent5 7" xfId="115" xr:uid="{00000000-0005-0000-0000-00005C000000}"/>
    <cellStyle name="Accent5 8" xfId="118" xr:uid="{00000000-0005-0000-0000-00005D000000}"/>
    <cellStyle name="Accent5 9" xfId="128" xr:uid="{00000000-0005-0000-0000-00005E000000}"/>
    <cellStyle name="Accent6 - 20%" xfId="23" xr:uid="{00000000-0005-0000-0000-00005F000000}"/>
    <cellStyle name="Accent6 - 40%" xfId="24" xr:uid="{00000000-0005-0000-0000-000060000000}"/>
    <cellStyle name="Accent6 - 60%" xfId="25" xr:uid="{00000000-0005-0000-0000-000061000000}"/>
    <cellStyle name="Accent6 10" xfId="130" xr:uid="{00000000-0005-0000-0000-000062000000}"/>
    <cellStyle name="Accent6 11" xfId="141" xr:uid="{00000000-0005-0000-0000-000063000000}"/>
    <cellStyle name="Accent6 12" xfId="142" xr:uid="{00000000-0005-0000-0000-000064000000}"/>
    <cellStyle name="Accent6 13" xfId="153" xr:uid="{00000000-0005-0000-0000-000065000000}"/>
    <cellStyle name="Accent6 14" xfId="154" xr:uid="{00000000-0005-0000-0000-000066000000}"/>
    <cellStyle name="Accent6 15" xfId="171" xr:uid="{00000000-0005-0000-0000-000067000000}"/>
    <cellStyle name="Accent6 16" xfId="172" xr:uid="{00000000-0005-0000-0000-000068000000}"/>
    <cellStyle name="Accent6 17" xfId="170" xr:uid="{00000000-0005-0000-0000-000069000000}"/>
    <cellStyle name="Accent6 2" xfId="22" xr:uid="{00000000-0005-0000-0000-00006A000000}"/>
    <cellStyle name="Accent6 3" xfId="91" xr:uid="{00000000-0005-0000-0000-00006B000000}"/>
    <cellStyle name="Accent6 4" xfId="92" xr:uid="{00000000-0005-0000-0000-00006C000000}"/>
    <cellStyle name="Accent6 5" xfId="104" xr:uid="{00000000-0005-0000-0000-00006D000000}"/>
    <cellStyle name="Accent6 6" xfId="105" xr:uid="{00000000-0005-0000-0000-00006E000000}"/>
    <cellStyle name="Accent6 7" xfId="116" xr:uid="{00000000-0005-0000-0000-00006F000000}"/>
    <cellStyle name="Accent6 8" xfId="117" xr:uid="{00000000-0005-0000-0000-000070000000}"/>
    <cellStyle name="Accent6 9" xfId="129" xr:uid="{00000000-0005-0000-0000-000071000000}"/>
    <cellStyle name="Bad 2" xfId="26" xr:uid="{00000000-0005-0000-0000-000072000000}"/>
    <cellStyle name="Calculation 2" xfId="27" xr:uid="{00000000-0005-0000-0000-000073000000}"/>
    <cellStyle name="Check Cell 2" xfId="28" xr:uid="{00000000-0005-0000-0000-000074000000}"/>
    <cellStyle name="Emphasis 1" xfId="29" xr:uid="{00000000-0005-0000-0000-000075000000}"/>
    <cellStyle name="Emphasis 2" xfId="30" xr:uid="{00000000-0005-0000-0000-000076000000}"/>
    <cellStyle name="Emphasis 3" xfId="31" xr:uid="{00000000-0005-0000-0000-000077000000}"/>
    <cellStyle name="Good 2" xfId="32" xr:uid="{00000000-0005-0000-0000-000078000000}"/>
    <cellStyle name="Heading 1 2" xfId="33" xr:uid="{00000000-0005-0000-0000-000079000000}"/>
    <cellStyle name="Heading 2 2" xfId="34" xr:uid="{00000000-0005-0000-0000-00007A000000}"/>
    <cellStyle name="Heading 3 2" xfId="35" xr:uid="{00000000-0005-0000-0000-00007B000000}"/>
    <cellStyle name="Heading 4 2" xfId="36" xr:uid="{00000000-0005-0000-0000-00007C000000}"/>
    <cellStyle name="Input 2" xfId="37" xr:uid="{00000000-0005-0000-0000-00007D000000}"/>
    <cellStyle name="Linked Cell 2" xfId="38" xr:uid="{00000000-0005-0000-0000-00007E000000}"/>
    <cellStyle name="Neutral 2" xfId="39" xr:uid="{00000000-0005-0000-0000-00007F000000}"/>
    <cellStyle name="Normal" xfId="0" builtinId="0"/>
    <cellStyle name="Normal 2" xfId="1" xr:uid="{00000000-0005-0000-0000-000081000000}"/>
    <cellStyle name="Normal 3" xfId="98" xr:uid="{00000000-0005-0000-0000-000082000000}"/>
    <cellStyle name="Normal 4" xfId="123" xr:uid="{00000000-0005-0000-0000-000083000000}"/>
    <cellStyle name="Normal 5" xfId="161" xr:uid="{00000000-0005-0000-0000-000084000000}"/>
    <cellStyle name="Note 2" xfId="40" xr:uid="{00000000-0005-0000-0000-000085000000}"/>
    <cellStyle name="Output 2" xfId="41" xr:uid="{00000000-0005-0000-0000-000086000000}"/>
    <cellStyle name="Percent" xfId="160" builtinId="5"/>
    <cellStyle name="SAPBEXaggData" xfId="42" xr:uid="{00000000-0005-0000-0000-000088000000}"/>
    <cellStyle name="SAPBEXaggDataEmph" xfId="43" xr:uid="{00000000-0005-0000-0000-000089000000}"/>
    <cellStyle name="SAPBEXaggItem" xfId="44" xr:uid="{00000000-0005-0000-0000-00008A000000}"/>
    <cellStyle name="SAPBEXaggItemX" xfId="45" xr:uid="{00000000-0005-0000-0000-00008B000000}"/>
    <cellStyle name="SAPBEXchaText" xfId="46" xr:uid="{00000000-0005-0000-0000-00008C000000}"/>
    <cellStyle name="SAPBEXexcBad7" xfId="47" xr:uid="{00000000-0005-0000-0000-00008D000000}"/>
    <cellStyle name="SAPBEXexcBad8" xfId="48" xr:uid="{00000000-0005-0000-0000-00008E000000}"/>
    <cellStyle name="SAPBEXexcBad9" xfId="49" xr:uid="{00000000-0005-0000-0000-00008F000000}"/>
    <cellStyle name="SAPBEXexcCritical4" xfId="50" xr:uid="{00000000-0005-0000-0000-000090000000}"/>
    <cellStyle name="SAPBEXexcCritical5" xfId="51" xr:uid="{00000000-0005-0000-0000-000091000000}"/>
    <cellStyle name="SAPBEXexcCritical6" xfId="52" xr:uid="{00000000-0005-0000-0000-000092000000}"/>
    <cellStyle name="SAPBEXexcGood1" xfId="53" xr:uid="{00000000-0005-0000-0000-000093000000}"/>
    <cellStyle name="SAPBEXexcGood2" xfId="54" xr:uid="{00000000-0005-0000-0000-000094000000}"/>
    <cellStyle name="SAPBEXexcGood3" xfId="55" xr:uid="{00000000-0005-0000-0000-000095000000}"/>
    <cellStyle name="SAPBEXfilterDrill" xfId="56" xr:uid="{00000000-0005-0000-0000-000096000000}"/>
    <cellStyle name="SAPBEXfilterItem" xfId="57" xr:uid="{00000000-0005-0000-0000-000097000000}"/>
    <cellStyle name="SAPBEXfilterText" xfId="58" xr:uid="{00000000-0005-0000-0000-000098000000}"/>
    <cellStyle name="SAPBEXformats" xfId="59" xr:uid="{00000000-0005-0000-0000-000099000000}"/>
    <cellStyle name="SAPBEXheaderItem" xfId="60" xr:uid="{00000000-0005-0000-0000-00009A000000}"/>
    <cellStyle name="SAPBEXheaderText" xfId="61" xr:uid="{00000000-0005-0000-0000-00009B000000}"/>
    <cellStyle name="SAPBEXHLevel0" xfId="62" xr:uid="{00000000-0005-0000-0000-00009C000000}"/>
    <cellStyle name="SAPBEXHLevel0X" xfId="63" xr:uid="{00000000-0005-0000-0000-00009D000000}"/>
    <cellStyle name="SAPBEXHLevel1" xfId="64" xr:uid="{00000000-0005-0000-0000-00009E000000}"/>
    <cellStyle name="SAPBEXHLevel1X" xfId="65" xr:uid="{00000000-0005-0000-0000-00009F000000}"/>
    <cellStyle name="SAPBEXHLevel2" xfId="66" xr:uid="{00000000-0005-0000-0000-0000A0000000}"/>
    <cellStyle name="SAPBEXHLevel2X" xfId="67" xr:uid="{00000000-0005-0000-0000-0000A1000000}"/>
    <cellStyle name="SAPBEXHLevel3" xfId="68" xr:uid="{00000000-0005-0000-0000-0000A2000000}"/>
    <cellStyle name="SAPBEXHLevel3X" xfId="69" xr:uid="{00000000-0005-0000-0000-0000A3000000}"/>
    <cellStyle name="SAPBEXinputData" xfId="70" xr:uid="{00000000-0005-0000-0000-0000A4000000}"/>
    <cellStyle name="SAPBEXItemHeader" xfId="71" xr:uid="{00000000-0005-0000-0000-0000A5000000}"/>
    <cellStyle name="SAPBEXresData" xfId="72" xr:uid="{00000000-0005-0000-0000-0000A6000000}"/>
    <cellStyle name="SAPBEXresDataEmph" xfId="73" xr:uid="{00000000-0005-0000-0000-0000A7000000}"/>
    <cellStyle name="SAPBEXresItem" xfId="74" xr:uid="{00000000-0005-0000-0000-0000A8000000}"/>
    <cellStyle name="SAPBEXresItemX" xfId="75" xr:uid="{00000000-0005-0000-0000-0000A9000000}"/>
    <cellStyle name="SAPBEXstdData" xfId="76" xr:uid="{00000000-0005-0000-0000-0000AA000000}"/>
    <cellStyle name="SAPBEXstdDataEmph" xfId="77" xr:uid="{00000000-0005-0000-0000-0000AB000000}"/>
    <cellStyle name="SAPBEXstdItem" xfId="78" xr:uid="{00000000-0005-0000-0000-0000AC000000}"/>
    <cellStyle name="SAPBEXstdItemX" xfId="79" xr:uid="{00000000-0005-0000-0000-0000AD000000}"/>
    <cellStyle name="SAPBEXtitle" xfId="80" xr:uid="{00000000-0005-0000-0000-0000AE000000}"/>
    <cellStyle name="SAPBEXunassignedItem" xfId="81" xr:uid="{00000000-0005-0000-0000-0000AF000000}"/>
    <cellStyle name="SAPBEXundefined" xfId="82" xr:uid="{00000000-0005-0000-0000-0000B0000000}"/>
    <cellStyle name="Sheet Title" xfId="83" xr:uid="{00000000-0005-0000-0000-0000B1000000}"/>
    <cellStyle name="Total 2" xfId="84" xr:uid="{00000000-0005-0000-0000-0000B2000000}"/>
    <cellStyle name="Warning Text 2" xfId="85" xr:uid="{00000000-0005-0000-0000-0000B3000000}"/>
  </cellStyles>
  <dxfs count="0"/>
  <tableStyles count="0" defaultTableStyle="TableStyleMedium9" defaultPivotStyle="PivotStyleLight16"/>
  <colors>
    <mruColors>
      <color rgb="FF62BB46"/>
      <color rgb="FFCBDB2A"/>
      <color rgb="FFFF33CC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45523970520633E-2"/>
          <c:y val="3.7128764844988428E-2"/>
          <c:w val="0.91613772854664355"/>
          <c:h val="0.43056781268678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Aruandesse2019!$E$4</c:f>
              <c:strCache>
                <c:ptCount val="1"/>
                <c:pt idx="0">
                  <c:v>2019.a patsientide osakaal, kes on rehospitaliseeritud (≥1 korda aastas) 30 päeva jooksul peale eelmist haiglaravi,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BC-4651-AEEC-CB0443E7B1E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Aruandesse2019!$H$31:$H$54</c15:sqref>
                    </c15:fullRef>
                  </c:ext>
                </c:extLst>
                <c:f>(Aruandesse2019!$H$31,Aruandesse2019!$H$33,Aruandesse2019!$H$35,Aruandesse2019!$H$38,Aruandesse2019!$H$43:$H$44,Aruandesse2019!$H$51,Aruandesse2019!$H$53)</c:f>
                <c:numCache>
                  <c:formatCode>General</c:formatCode>
                  <c:ptCount val="8"/>
                  <c:pt idx="0">
                    <c:v>2.5197332709452264E-2</c:v>
                  </c:pt>
                  <c:pt idx="1">
                    <c:v>4.665500099000644E-2</c:v>
                  </c:pt>
                  <c:pt idx="2">
                    <c:v>0.44935751682217584</c:v>
                  </c:pt>
                  <c:pt idx="3">
                    <c:v>6.936296036489896E-2</c:v>
                  </c:pt>
                  <c:pt idx="4">
                    <c:v>0.13809278818000473</c:v>
                  </c:pt>
                  <c:pt idx="5">
                    <c:v>0.13073057940041755</c:v>
                  </c:pt>
                  <c:pt idx="6">
                    <c:v>8.0896526180518458E-2</c:v>
                  </c:pt>
                  <c:pt idx="7">
                    <c:v>4.889464105504078E-2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Aruandesse2019!$G$31:$G$55</c15:sqref>
                    </c15:fullRef>
                  </c:ext>
                </c:extLst>
                <c:f>(Aruandesse2019!$G$31,Aruandesse2019!$G$33,Aruandesse2019!$G$35,Aruandesse2019!$G$38,Aruandesse2019!$G$43:$G$44,Aruandesse2019!$G$51,Aruandesse2019!$G$53,Aruandesse2019!$G$55)</c:f>
                <c:numCache>
                  <c:formatCode>General</c:formatCode>
                  <c:ptCount val="9"/>
                  <c:pt idx="0">
                    <c:v>2.164956830867007E-2</c:v>
                  </c:pt>
                  <c:pt idx="1">
                    <c:v>3.3838004345777606E-2</c:v>
                  </c:pt>
                  <c:pt idx="2">
                    <c:v>0.20441260661609159</c:v>
                  </c:pt>
                  <c:pt idx="3">
                    <c:v>3.8526893581379569E-2</c:v>
                  </c:pt>
                  <c:pt idx="4">
                    <c:v>7.7498878431153093E-2</c:v>
                  </c:pt>
                  <c:pt idx="5">
                    <c:v>7.2333995033476373E-2</c:v>
                  </c:pt>
                  <c:pt idx="6">
                    <c:v>6.2238706414376926E-2</c:v>
                  </c:pt>
                  <c:pt idx="7">
                    <c:v>3.2210194091828667E-2</c:v>
                  </c:pt>
                  <c:pt idx="8">
                    <c:v>3.2210194091828667E-2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Aruandesse2019!$A$31:$B$54</c15:sqref>
                  </c15:fullRef>
                </c:ext>
              </c:extLst>
              <c:f>(Aruandesse2019!$A$31:$B$31,Aruandesse2019!$A$33:$B$33,Aruandesse2019!$A$35:$B$35,Aruandesse2019!$A$38:$B$38,Aruandesse2019!$A$43:$B$44,Aruandesse2019!$A$51:$B$51,Aruandesse2019!$A$53:$B$53)</c:f>
              <c:multiLvlStrCache>
                <c:ptCount val="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Pärnu Haigla</c:v>
                  </c:pt>
                  <c:pt idx="4">
                    <c:v>Kuressaare Haigla</c:v>
                  </c:pt>
                  <c:pt idx="5">
                    <c:v>Lõuna-Eesti Haigla</c:v>
                  </c:pt>
                  <c:pt idx="6">
                    <c:v>Viljandi Haigla</c:v>
                  </c:pt>
                  <c:pt idx="7">
                    <c:v>Ahtme 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  <c:pt idx="7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Aruandesse2019!$E$31:$E$54</c15:sqref>
                  </c15:fullRef>
                </c:ext>
              </c:extLst>
              <c:f>(Aruandesse2019!$E$31,Aruandesse2019!$E$33,Aruandesse2019!$E$35,Aruandesse2019!$E$38,Aruandesse2019!$E$43:$E$44,Aruandesse2019!$E$51,Aruandesse2019!$E$53)</c:f>
              <c:numCache>
                <c:formatCode>0%</c:formatCode>
                <c:ptCount val="8"/>
                <c:pt idx="0">
                  <c:v>0.1306532663316583</c:v>
                </c:pt>
                <c:pt idx="1">
                  <c:v>0.10822510822510822</c:v>
                </c:pt>
                <c:pt idx="2">
                  <c:v>0.25</c:v>
                </c:pt>
                <c:pt idx="3">
                  <c:v>7.9207920792079209E-2</c:v>
                </c:pt>
                <c:pt idx="4">
                  <c:v>0.14634146341463414</c:v>
                </c:pt>
                <c:pt idx="5">
                  <c:v>0.13636363636363635</c:v>
                </c:pt>
                <c:pt idx="6">
                  <c:v>0.20168067226890757</c:v>
                </c:pt>
                <c:pt idx="7">
                  <c:v>8.5561497326203204E-2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Aruandesse2019!$E$34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Aruandesse2019!$E$39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Aruandesse2019!$E$46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Aruandesse2019!$E$49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Aruandesse2019!$E$52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Aruandesse2019!$E$54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5ABC-4651-AEEC-CB0443E7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2019 raviasutuste keskmine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Aruandesse2019!$A$5:$B$21</c15:sqref>
                  </c15:fullRef>
                </c:ext>
              </c:extLst>
              <c:f>(Aruandesse2019!$A$5:$B$5,Aruandesse2019!$A$7:$B$7,Aruandesse2019!$A$9:$B$9,Aruandesse2019!$A$12:$B$12,Aruandesse2019!$A$17:$B$18)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keskH</c:v>
                  </c:pt>
                  <c:pt idx="4">
                    <c:v>Lõuna-Eesti Haigla</c:v>
                  </c:pt>
                  <c:pt idx="5">
                    <c:v>Läänemaa 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Aruandesse2019!$F$31:$F$54</c15:sqref>
                  </c15:fullRef>
                </c:ext>
              </c:extLst>
              <c:f>(Aruandesse2019!$F$31,Aruandesse2019!$F$33,Aruandesse2019!$F$35,Aruandesse2019!$F$38,Aruandesse2019!$F$43:$F$44,Aruandesse2019!$F$51,Aruandesse2019!$F$53)</c:f>
              <c:numCache>
                <c:formatCode>0%</c:formatCode>
                <c:ptCount val="8"/>
                <c:pt idx="0">
                  <c:v>0.1245944192083063</c:v>
                </c:pt>
                <c:pt idx="1">
                  <c:v>0.1245944192083063</c:v>
                </c:pt>
                <c:pt idx="2">
                  <c:v>0.1245944192083063</c:v>
                </c:pt>
                <c:pt idx="3">
                  <c:v>0.1245944192083063</c:v>
                </c:pt>
                <c:pt idx="4">
                  <c:v>0.1245944192083063</c:v>
                </c:pt>
                <c:pt idx="5">
                  <c:v>0.1245944192083063</c:v>
                </c:pt>
                <c:pt idx="6">
                  <c:v>0.1245944192083063</c:v>
                </c:pt>
                <c:pt idx="7">
                  <c:v>0.1245944192083063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ABC-4651-AEEC-CB0443E7B1E0}"/>
            </c:ext>
          </c:extLst>
        </c:ser>
        <c:ser>
          <c:idx val="1"/>
          <c:order val="2"/>
          <c:tx>
            <c:strRef>
              <c:f>Aruandesse2018!$E$4</c:f>
              <c:strCache>
                <c:ptCount val="1"/>
                <c:pt idx="0">
                  <c:v>2018.a patsientide osakaal, kes on rehospitaliseeritud (≥1 korda aastas) 30 päeva jooksul peale eelmist haiglaravi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Aruandesse2019!$A$5:$B$21</c15:sqref>
                  </c15:fullRef>
                </c:ext>
              </c:extLst>
              <c:f>(Aruandesse2019!$A$5:$B$5,Aruandesse2019!$A$7:$B$7,Aruandesse2019!$A$9:$B$9,Aruandesse2019!$A$12:$B$12,Aruandesse2019!$A$17:$B$18)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keskH</c:v>
                  </c:pt>
                  <c:pt idx="4">
                    <c:v>Lõuna-Eesti Haigla</c:v>
                  </c:pt>
                  <c:pt idx="5">
                    <c:v>Läänemaa 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Aruandesse2018!$E$25:$E$48</c15:sqref>
                  </c15:fullRef>
                </c:ext>
              </c:extLst>
              <c:f>(Aruandesse2018!$E$25,Aruandesse2018!$E$27,Aruandesse2018!$E$29,Aruandesse2018!$E$32,Aruandesse2018!$E$37:$E$38,Aruandesse2018!$E$45,Aruandesse2018!$E$47)</c:f>
              <c:numCache>
                <c:formatCode>0%</c:formatCode>
                <c:ptCount val="8"/>
                <c:pt idx="0">
                  <c:v>0.13570487483530963</c:v>
                </c:pt>
                <c:pt idx="1">
                  <c:v>0.14122137404580154</c:v>
                </c:pt>
                <c:pt idx="2">
                  <c:v>0</c:v>
                </c:pt>
                <c:pt idx="3">
                  <c:v>5.2083333333333336E-2</c:v>
                </c:pt>
                <c:pt idx="4">
                  <c:v>9.0909090909090912E-2</c:v>
                </c:pt>
                <c:pt idx="5">
                  <c:v>8.4745762711864403E-2</c:v>
                </c:pt>
                <c:pt idx="6">
                  <c:v>0.25</c:v>
                </c:pt>
                <c:pt idx="7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ABC-4651-AEEC-CB0443E7B1E0}"/>
            </c:ext>
          </c:extLst>
        </c:ser>
        <c:ser>
          <c:idx val="3"/>
          <c:order val="3"/>
          <c:tx>
            <c:v>2018 raviasutuste keskmine</c:v>
          </c:tx>
          <c:spPr>
            <a:ln w="28575"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Aruandesse2019!$A$5:$B$21</c15:sqref>
                  </c15:fullRef>
                </c:ext>
              </c:extLst>
              <c:f>(Aruandesse2019!$A$5:$B$5,Aruandesse2019!$A$7:$B$7,Aruandesse2019!$A$9:$B$9,Aruandesse2019!$A$12:$B$12,Aruandesse2019!$A$17:$B$18)</c:f>
              <c:multiLvlStrCache>
                <c:ptCount val="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Ida-Tallinna Keskhaigla</c:v>
                  </c:pt>
                  <c:pt idx="3">
                    <c:v>keskH</c:v>
                  </c:pt>
                  <c:pt idx="4">
                    <c:v>Lõuna-Eesti Haigla</c:v>
                  </c:pt>
                  <c:pt idx="5">
                    <c:v>Läänemaa Haigla</c:v>
                  </c:pt>
                </c:lvl>
                <c:lvl>
                  <c:pt idx="0">
                    <c:v>Piirkondlikud</c:v>
                  </c:pt>
                  <c:pt idx="2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Aruandesse2018!$F$25:$F$48</c15:sqref>
                  </c15:fullRef>
                </c:ext>
              </c:extLst>
              <c:f>(Aruandesse2018!$F$25,Aruandesse2018!$F$27,Aruandesse2018!$F$29,Aruandesse2018!$F$32,Aruandesse2018!$F$37:$F$38,Aruandesse2018!$F$45,Aruandesse2018!$F$47)</c:f>
              <c:numCache>
                <c:formatCode>0%</c:formatCode>
                <c:ptCount val="8"/>
                <c:pt idx="0">
                  <c:v>0.14032869785082175</c:v>
                </c:pt>
                <c:pt idx="1">
                  <c:v>0.14032869785082175</c:v>
                </c:pt>
                <c:pt idx="2">
                  <c:v>0.14032869785082175</c:v>
                </c:pt>
                <c:pt idx="3">
                  <c:v>0.14032869785082175</c:v>
                </c:pt>
                <c:pt idx="4">
                  <c:v>0.14032869785082175</c:v>
                </c:pt>
                <c:pt idx="5">
                  <c:v>0.14032869785082175</c:v>
                </c:pt>
                <c:pt idx="6">
                  <c:v>0.14032869785082175</c:v>
                </c:pt>
                <c:pt idx="7">
                  <c:v>0.14032869785082175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ABC-4651-AEEC-CB0443E7B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385871257618211E-3"/>
          <c:y val="0.84444146461890279"/>
          <c:w val="0.98060263653484003"/>
          <c:h val="0.13179615914347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4706791788011E-2"/>
          <c:y val="3.7128827646544182E-2"/>
          <c:w val="0.91613772854664355"/>
          <c:h val="0.430567812686780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Aruandesse2018!$E$4</c:f>
              <c:strCache>
                <c:ptCount val="1"/>
                <c:pt idx="0">
                  <c:v>2018.a patsientide osakaal, kes on rehospitaliseeritud (≥1 korda aastas) 30 päeva jooksul peale eelmist haiglaravi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E4-4AA7-BCFE-CDABB00AC46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E4-4AA7-BCFE-CDABB00AC469}"/>
              </c:ext>
            </c:extLst>
          </c:dPt>
          <c:dPt>
            <c:idx val="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DA75-48CD-A4F4-5D3015D1EAF9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A75-48CD-A4F4-5D3015D1EAF9}"/>
              </c:ext>
            </c:extLst>
          </c:dPt>
          <c:dPt>
            <c:idx val="1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DA75-48CD-A4F4-5D3015D1EAF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Aruandesse2018!$H$25:$H$48</c15:sqref>
                    </c15:fullRef>
                  </c:ext>
                </c:extLst>
                <c:f>(Aruandesse2018!$H$25,Aruandesse2018!$H$27:$H$28,Aruandesse2018!$H$32:$H$33,Aruandesse2018!$H$37:$H$38,Aruandesse2018!$H$45:$H$48)</c:f>
                <c:numCache>
                  <c:formatCode>General</c:formatCode>
                  <c:ptCount val="11"/>
                  <c:pt idx="0">
                    <c:v>2.6593479214563481E-2</c:v>
                  </c:pt>
                  <c:pt idx="1">
                    <c:v>4.8381910110213644E-2</c:v>
                  </c:pt>
                  <c:pt idx="2">
                    <c:v>2.288430605130895E-2</c:v>
                  </c:pt>
                  <c:pt idx="3">
                    <c:v>8.419937353322976E-2</c:v>
                  </c:pt>
                  <c:pt idx="4">
                    <c:v>8.4970722334959073E-2</c:v>
                  </c:pt>
                  <c:pt idx="5">
                    <c:v>0.12168233072731598</c:v>
                  </c:pt>
                  <c:pt idx="6">
                    <c:v>0.12042417297429853</c:v>
                  </c:pt>
                  <c:pt idx="7">
                    <c:v>8.0259606112498605E-2</c:v>
                  </c:pt>
                  <c:pt idx="8">
                    <c:v>5.5366314341973782E-2</c:v>
                  </c:pt>
                  <c:pt idx="9">
                    <c:v>5.5266647895725801E-2</c:v>
                  </c:pt>
                  <c:pt idx="10">
                    <c:v>4.6060403139468784E-2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Aruandesse2018!$G$25:$G$48</c15:sqref>
                    </c15:fullRef>
                  </c:ext>
                </c:extLst>
                <c:f>(Aruandesse2018!$G$25,Aruandesse2018!$G$27:$G$28,Aruandesse2018!$G$32:$G$33,Aruandesse2018!$G$37:$G$38,Aruandesse2018!$G$45:$G$48)</c:f>
                <c:numCache>
                  <c:formatCode>General</c:formatCode>
                  <c:ptCount val="11"/>
                  <c:pt idx="0">
                    <c:v>2.3099534688319337E-2</c:v>
                  </c:pt>
                  <c:pt idx="1">
                    <c:v>3.8822099244059119E-2</c:v>
                  </c:pt>
                  <c:pt idx="2">
                    <c:v>2.0326433418999368E-2</c:v>
                  </c:pt>
                  <c:pt idx="3">
                    <c:v>4.7865248485359939E-2</c:v>
                  </c:pt>
                  <c:pt idx="4">
                    <c:v>5.0328746992625004E-2</c:v>
                  </c:pt>
                  <c:pt idx="5">
                    <c:v>6.1364116394018058E-2</c:v>
                  </c:pt>
                  <c:pt idx="6">
                    <c:v>8.1654860654119463E-2</c:v>
                  </c:pt>
                  <c:pt idx="7">
                    <c:v>6.8115285686614457E-2</c:v>
                  </c:pt>
                  <c:pt idx="8">
                    <c:v>4.7149119331335004E-2</c:v>
                  </c:pt>
                  <c:pt idx="9">
                    <c:v>4.2712632788437441E-2</c:v>
                  </c:pt>
                  <c:pt idx="10">
                    <c:v>3.3886382057918191E-2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Aruandesse2018!$A$25:$B$48</c15:sqref>
                  </c15:fullRef>
                </c:ext>
              </c:extLst>
              <c:f>(Aruandesse2018!$A$25:$B$25,Aruandesse2018!$A$27:$B$28,Aruandesse2018!$A$32:$B$33,Aruandesse2018!$A$37:$B$38,Aruandesse2018!$A$45:$B$48)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  <c:pt idx="10">
                    <c:v>HVA välised</c:v>
                  </c:pt>
                </c:lvl>
                <c:lvl>
                  <c:pt idx="0">
                    <c:v>Piirkondlikud</c:v>
                  </c:pt>
                  <c:pt idx="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Aruandesse2018!$E$25:$E$49</c15:sqref>
                  </c15:fullRef>
                </c:ext>
              </c:extLst>
              <c:f>(Aruandesse2018!$E$25,Aruandesse2018!$E$27:$E$28,Aruandesse2018!$E$32:$E$33,Aruandesse2018!$E$37:$E$38,Aruandesse2018!$E$45:$E$48)</c:f>
              <c:numCache>
                <c:formatCode>0%</c:formatCode>
                <c:ptCount val="11"/>
                <c:pt idx="0">
                  <c:v>0.13570487483530963</c:v>
                </c:pt>
                <c:pt idx="1">
                  <c:v>0.14122137404580154</c:v>
                </c:pt>
                <c:pt idx="2">
                  <c:v>0.13685239491691104</c:v>
                </c:pt>
                <c:pt idx="3">
                  <c:v>5.2083333333333336E-2</c:v>
                </c:pt>
                <c:pt idx="4">
                  <c:v>5.1546391752577317E-2</c:v>
                </c:pt>
                <c:pt idx="5">
                  <c:v>9.0909090909090912E-2</c:v>
                </c:pt>
                <c:pt idx="6">
                  <c:v>8.4745762711864403E-2</c:v>
                </c:pt>
                <c:pt idx="7">
                  <c:v>0.25</c:v>
                </c:pt>
                <c:pt idx="8">
                  <c:v>0.17716535433070865</c:v>
                </c:pt>
                <c:pt idx="9">
                  <c:v>0.15384615384615385</c:v>
                </c:pt>
                <c:pt idx="10">
                  <c:v>0.15384615384615385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Aruandesse2018!$E$40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Aruandesse2018!$E$43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A3E4-4AA7-BCFE-CDABB00A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2018 raviasutuste keskmine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Aruandesse2018!$A$25:$B$48</c15:sqref>
                  </c15:fullRef>
                </c:ext>
              </c:extLst>
              <c:f>(Aruandesse2018!$A$25:$B$25,Aruandesse2018!$A$27:$B$28,Aruandesse2018!$A$32:$B$33,Aruandesse2018!$A$37:$B$38,Aruandesse2018!$A$45:$B$48)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  <c:pt idx="10">
                    <c:v>HVA välised</c:v>
                  </c:pt>
                </c:lvl>
                <c:lvl>
                  <c:pt idx="0">
                    <c:v>Piirkondlikud</c:v>
                  </c:pt>
                  <c:pt idx="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Aruandesse2018!$F$25:$F$49</c15:sqref>
                  </c15:fullRef>
                </c:ext>
              </c:extLst>
              <c:f>(Aruandesse2018!$F$25,Aruandesse2018!$F$27:$F$28,Aruandesse2018!$F$32:$F$33,Aruandesse2018!$F$37:$F$38,Aruandesse2018!$F$45:$F$48)</c:f>
              <c:numCache>
                <c:formatCode>0%</c:formatCode>
                <c:ptCount val="11"/>
                <c:pt idx="0">
                  <c:v>0.14032869785082175</c:v>
                </c:pt>
                <c:pt idx="1">
                  <c:v>0.14032869785082175</c:v>
                </c:pt>
                <c:pt idx="2">
                  <c:v>0.14032869785082175</c:v>
                </c:pt>
                <c:pt idx="3">
                  <c:v>0.14032869785082175</c:v>
                </c:pt>
                <c:pt idx="4">
                  <c:v>0.14032869785082175</c:v>
                </c:pt>
                <c:pt idx="5">
                  <c:v>0.14032869785082175</c:v>
                </c:pt>
                <c:pt idx="6">
                  <c:v>0.14032869785082175</c:v>
                </c:pt>
                <c:pt idx="7">
                  <c:v>0.14032869785082175</c:v>
                </c:pt>
                <c:pt idx="8">
                  <c:v>0.14032869785082175</c:v>
                </c:pt>
                <c:pt idx="9">
                  <c:v>0.14032869785082175</c:v>
                </c:pt>
                <c:pt idx="10">
                  <c:v>0.14032869785082175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E4-4AA7-BCFE-CDABB00AC469}"/>
            </c:ext>
          </c:extLst>
        </c:ser>
        <c:ser>
          <c:idx val="1"/>
          <c:order val="2"/>
          <c:tx>
            <c:strRef>
              <c:f>Aruandesse2017!$E$4</c:f>
              <c:strCache>
                <c:ptCount val="1"/>
                <c:pt idx="0">
                  <c:v>2017.a patsientide osakaal, kes on rehospitaliseeritud (≥1 korda aastas) 30 päeva jooksul peale eelmist haiglaravi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Aruandesse2018!$A$25:$B$48</c15:sqref>
                  </c15:fullRef>
                </c:ext>
              </c:extLst>
              <c:f>(Aruandesse2018!$A$25:$B$25,Aruandesse2018!$A$27:$B$28,Aruandesse2018!$A$32:$B$33,Aruandesse2018!$A$37:$B$38,Aruandesse2018!$A$45:$B$48)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  <c:pt idx="10">
                    <c:v>HVA välised</c:v>
                  </c:pt>
                </c:lvl>
                <c:lvl>
                  <c:pt idx="0">
                    <c:v>Piirkondlikud</c:v>
                  </c:pt>
                  <c:pt idx="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Aruandesse2017!$E$26:$E$49</c15:sqref>
                  </c15:fullRef>
                </c:ext>
              </c:extLst>
              <c:f>(Aruandesse2017!$E$26,Aruandesse2017!$E$28:$E$29,Aruandesse2017!$E$33:$E$34,Aruandesse2017!$E$38:$E$39,Aruandesse2017!$E$46:$E$49)</c:f>
              <c:numCache>
                <c:formatCode>0%</c:formatCode>
                <c:ptCount val="11"/>
                <c:pt idx="0">
                  <c:v>0.14580645161290323</c:v>
                </c:pt>
                <c:pt idx="1">
                  <c:v>0.15925925925925927</c:v>
                </c:pt>
                <c:pt idx="2">
                  <c:v>0.14980916030534353</c:v>
                </c:pt>
                <c:pt idx="3">
                  <c:v>9.8765432098765427E-2</c:v>
                </c:pt>
                <c:pt idx="4">
                  <c:v>0.10843373493975904</c:v>
                </c:pt>
                <c:pt idx="5">
                  <c:v>0.10869565217391304</c:v>
                </c:pt>
                <c:pt idx="6">
                  <c:v>0.19298245614035087</c:v>
                </c:pt>
                <c:pt idx="7">
                  <c:v>0.27737226277372262</c:v>
                </c:pt>
                <c:pt idx="8">
                  <c:v>0.22529644268774704</c:v>
                </c:pt>
                <c:pt idx="9">
                  <c:v>0.10833333333333334</c:v>
                </c:pt>
                <c:pt idx="10">
                  <c:v>0.11203319502074689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E4-4AA7-BCFE-CDABB00AC469}"/>
            </c:ext>
          </c:extLst>
        </c:ser>
        <c:ser>
          <c:idx val="3"/>
          <c:order val="3"/>
          <c:tx>
            <c:v>2017 raviasutuste keskmine</c:v>
          </c:tx>
          <c:spPr>
            <a:ln w="28575"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Aruandesse2018!$A$25:$B$48</c15:sqref>
                  </c15:fullRef>
                </c:ext>
              </c:extLst>
              <c:f>(Aruandesse2018!$A$25:$B$25,Aruandesse2018!$A$27:$B$28,Aruandesse2018!$A$32:$B$33,Aruandesse2018!$A$37:$B$38,Aruandesse2018!$A$45:$B$48)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Pärnu Haigla</c:v>
                  </c:pt>
                  <c:pt idx="4">
                    <c:v>keskH</c:v>
                  </c:pt>
                  <c:pt idx="5">
                    <c:v>Kuressaare Haigla</c:v>
                  </c:pt>
                  <c:pt idx="6">
                    <c:v>Lõuna-Eesti Haigla</c:v>
                  </c:pt>
                  <c:pt idx="7">
                    <c:v>Viljandi Haigla</c:v>
                  </c:pt>
                  <c:pt idx="8">
                    <c:v>üldH</c:v>
                  </c:pt>
                  <c:pt idx="9">
                    <c:v>Ahtme Haigla</c:v>
                  </c:pt>
                  <c:pt idx="10">
                    <c:v>HVA välised</c:v>
                  </c:pt>
                </c:lvl>
                <c:lvl>
                  <c:pt idx="0">
                    <c:v>Piirkondlikud</c:v>
                  </c:pt>
                  <c:pt idx="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Aruandesse2017!$F$26:$F$49</c15:sqref>
                  </c15:fullRef>
                </c:ext>
              </c:extLst>
              <c:f>(Aruandesse2017!$F$26,Aruandesse2017!$F$28:$F$29,Aruandesse2017!$F$33:$F$34,Aruandesse2017!$F$38:$F$39,Aruandesse2017!$F$46:$F$49)</c:f>
              <c:numCache>
                <c:formatCode>0%</c:formatCode>
                <c:ptCount val="11"/>
                <c:pt idx="0">
                  <c:v>0.15384615384615385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0.15384615384615385</c:v>
                </c:pt>
                <c:pt idx="5">
                  <c:v>0.15384615384615385</c:v>
                </c:pt>
                <c:pt idx="6">
                  <c:v>0.15384615384615385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0.15384615384615385</c:v>
                </c:pt>
                <c:pt idx="10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E4-4AA7-BCFE-CDABB00A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74454391831158E-2"/>
          <c:y val="0.86110804899387572"/>
          <c:w val="0.98060263653484003"/>
          <c:h val="0.13179615914347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1694155238274E-2"/>
          <c:y val="2.6567758842351272E-2"/>
          <c:w val="0.91048806113847636"/>
          <c:h val="0.52033668868314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Aruandesse2017!$E$4</c:f>
              <c:strCache>
                <c:ptCount val="1"/>
                <c:pt idx="0">
                  <c:v>2017.a patsientide osakaal, kes on rehospitaliseeritud (≥1 korda aastas) 30 päeva jooksul peale eelmist haiglaravi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41-4025-A816-3FF8CDC4C795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241-4025-A816-3FF8CDC4C795}"/>
              </c:ext>
            </c:extLst>
          </c:dPt>
          <c:dPt>
            <c:idx val="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241-4025-A816-3FF8CDC4C795}"/>
              </c:ext>
            </c:extLst>
          </c:dPt>
          <c:dPt>
            <c:idx val="1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41-4025-A816-3FF8CDC4C79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Aruandesse2017!$L$5:$L$22</c15:sqref>
                    </c15:fullRef>
                  </c:ext>
                </c:extLst>
                <c:f>(Aruandesse2017!$L$5:$L$8,Aruandesse2017!$L$11:$L$12,Aruandesse2017!$L$14:$L$15,Aruandesse2017!$L$19:$L$21)</c:f>
                <c:numCache>
                  <c:formatCode>General</c:formatCode>
                  <c:ptCount val="11"/>
                  <c:pt idx="0">
                    <c:v>2.6593479214563481E-2</c:v>
                  </c:pt>
                  <c:pt idx="1">
                    <c:v>0.45900655188054901</c:v>
                  </c:pt>
                  <c:pt idx="2">
                    <c:v>4.8381910110213644E-2</c:v>
                  </c:pt>
                  <c:pt idx="3">
                    <c:v>2.288430605130895E-2</c:v>
                  </c:pt>
                  <c:pt idx="4">
                    <c:v>8.419937353322976E-2</c:v>
                  </c:pt>
                  <c:pt idx="5">
                    <c:v>8.4970722334959073E-2</c:v>
                  </c:pt>
                  <c:pt idx="6">
                    <c:v>0.12168233072731598</c:v>
                  </c:pt>
                  <c:pt idx="7">
                    <c:v>0.12042417297429853</c:v>
                  </c:pt>
                  <c:pt idx="8">
                    <c:v>8.0259606112498605E-2</c:v>
                  </c:pt>
                  <c:pt idx="9">
                    <c:v>5.5366314341973782E-2</c:v>
                  </c:pt>
                  <c:pt idx="10">
                    <c:v>4.5666666666666661E-2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Aruandesse2017!$K$5:$K$22</c15:sqref>
                    </c15:fullRef>
                  </c:ext>
                </c:extLst>
                <c:f>(Aruandesse2017!$K$5:$K$8,Aruandesse2017!$K$11:$K$12,Aruandesse2017!$K$14:$K$15,Aruandesse2017!$K$19:$K$21)</c:f>
                <c:numCache>
                  <c:formatCode>General</c:formatCode>
                  <c:ptCount val="11"/>
                  <c:pt idx="0">
                    <c:v>2.3099534688319337E-2</c:v>
                  </c:pt>
                  <c:pt idx="1">
                    <c:v>0.2718412083227742</c:v>
                  </c:pt>
                  <c:pt idx="2">
                    <c:v>3.8822099244059119E-2</c:v>
                  </c:pt>
                  <c:pt idx="3">
                    <c:v>2.0326433418999368E-2</c:v>
                  </c:pt>
                  <c:pt idx="4">
                    <c:v>4.7865248485359939E-2</c:v>
                  </c:pt>
                  <c:pt idx="5">
                    <c:v>5.0328746992625004E-2</c:v>
                  </c:pt>
                  <c:pt idx="6">
                    <c:v>6.1364116394018058E-2</c:v>
                  </c:pt>
                  <c:pt idx="7">
                    <c:v>8.1654860654119463E-2</c:v>
                  </c:pt>
                  <c:pt idx="8">
                    <c:v>6.8115285686614457E-2</c:v>
                  </c:pt>
                  <c:pt idx="9">
                    <c:v>4.7149119331335004E-2</c:v>
                  </c:pt>
                  <c:pt idx="10">
                    <c:v>3.333333333333334E-2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Aruandesse2017!$A$5:$B$22</c15:sqref>
                  </c15:fullRef>
                </c:ext>
              </c:extLst>
              <c:f>(Aruandesse2017!$A$5:$B$8,Aruandesse2017!$A$11:$B$12,Aruandesse2017!$A$14:$B$15,Aruandesse2017!$A$19:$B$21)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Kuressaare Haigla</c:v>
                  </c:pt>
                  <c:pt idx="7">
                    <c:v>Lõuna-Eesti Haigla</c:v>
                  </c:pt>
                  <c:pt idx="8">
                    <c:v>Viljandi Haigla</c:v>
                  </c:pt>
                  <c:pt idx="9">
                    <c:v>üldH</c:v>
                  </c:pt>
                  <c:pt idx="10">
                    <c:v>Ahtme Haigla</c:v>
                  </c:pt>
                </c:lvl>
                <c:lvl>
                  <c:pt idx="0">
                    <c:v>Piirkondlikud</c:v>
                  </c:pt>
                  <c:pt idx="1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Aruandesse2017!$E$5:$E$22</c15:sqref>
                  </c15:fullRef>
                </c:ext>
              </c:extLst>
              <c:f>(Aruandesse2017!$E$5:$E$8,Aruandesse2017!$E$11:$E$12,Aruandesse2017!$E$14:$E$15,Aruandesse2017!$E$19:$E$21)</c:f>
              <c:numCache>
                <c:formatCode>0%</c:formatCode>
                <c:ptCount val="11"/>
                <c:pt idx="0">
                  <c:v>0.14580645161290323</c:v>
                </c:pt>
                <c:pt idx="1">
                  <c:v>0.33333333333333331</c:v>
                </c:pt>
                <c:pt idx="2">
                  <c:v>0.15925925925925927</c:v>
                </c:pt>
                <c:pt idx="3">
                  <c:v>0.14980916030534353</c:v>
                </c:pt>
                <c:pt idx="4">
                  <c:v>9.8765432098765427E-2</c:v>
                </c:pt>
                <c:pt idx="5">
                  <c:v>0.10843373493975904</c:v>
                </c:pt>
                <c:pt idx="6">
                  <c:v>0.10869565217391304</c:v>
                </c:pt>
                <c:pt idx="7">
                  <c:v>0.19298245614035087</c:v>
                </c:pt>
                <c:pt idx="8">
                  <c:v>0.27737226277372262</c:v>
                </c:pt>
                <c:pt idx="9">
                  <c:v>0.22529644268774704</c:v>
                </c:pt>
                <c:pt idx="10">
                  <c:v>0.10833333333333334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Aruandesse2017!$E$13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0241-4025-A816-3FF8CDC4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Aruandesse2017!$A$5:$B$22</c15:sqref>
                  </c15:fullRef>
                </c:ext>
              </c:extLst>
              <c:f>(Aruandesse2017!$A$5:$B$8,Aruandesse2017!$A$11:$B$12,Aruandesse2017!$A$14:$B$15,Aruandesse2017!$A$19:$B$21)</c:f>
              <c:multiLvlStrCache>
                <c:ptCount val="1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Pärnu Haigla</c:v>
                  </c:pt>
                  <c:pt idx="5">
                    <c:v>keskH</c:v>
                  </c:pt>
                  <c:pt idx="6">
                    <c:v>Kuressaare Haigla</c:v>
                  </c:pt>
                  <c:pt idx="7">
                    <c:v>Lõuna-Eesti Haigla</c:v>
                  </c:pt>
                  <c:pt idx="8">
                    <c:v>Viljandi Haigla</c:v>
                  </c:pt>
                  <c:pt idx="9">
                    <c:v>üldH</c:v>
                  </c:pt>
                  <c:pt idx="10">
                    <c:v>Ahtme Haigla</c:v>
                  </c:pt>
                </c:lvl>
                <c:lvl>
                  <c:pt idx="0">
                    <c:v>Piirkondlikud</c:v>
                  </c:pt>
                  <c:pt idx="10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Aruandesse2017!$G$5:$G$22</c15:sqref>
                  </c15:fullRef>
                </c:ext>
              </c:extLst>
              <c:f>(Aruandesse2017!$G$5:$G$8,Aruandesse2017!$G$11:$G$12,Aruandesse2017!$G$14:$G$15,Aruandesse2017!$G$19:$G$21)</c:f>
              <c:numCache>
                <c:formatCode>0%</c:formatCode>
                <c:ptCount val="11"/>
                <c:pt idx="0">
                  <c:v>0.15384615384615385</c:v>
                </c:pt>
                <c:pt idx="1">
                  <c:v>0.15384615384615385</c:v>
                </c:pt>
                <c:pt idx="2">
                  <c:v>0.15384615384615385</c:v>
                </c:pt>
                <c:pt idx="3">
                  <c:v>0.15384615384615385</c:v>
                </c:pt>
                <c:pt idx="4">
                  <c:v>0.15384615384615385</c:v>
                </c:pt>
                <c:pt idx="5">
                  <c:v>0.15384615384615385</c:v>
                </c:pt>
                <c:pt idx="6">
                  <c:v>0.15384615384615385</c:v>
                </c:pt>
                <c:pt idx="7">
                  <c:v>0.15384615384615385</c:v>
                </c:pt>
                <c:pt idx="8">
                  <c:v>0.15384615384615385</c:v>
                </c:pt>
                <c:pt idx="9">
                  <c:v>0.15384615384615385</c:v>
                </c:pt>
                <c:pt idx="10">
                  <c:v>0.15384615384615385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241-4025-A816-3FF8CDC4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6971543811260884E-2"/>
          <c:y val="0.89724683529603044"/>
          <c:w val="0.96467215570656406"/>
          <c:h val="8.60533760713538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504825</xdr:colOff>
      <xdr:row>23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503545" cy="42138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6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rehospitaliseerimine psüühilise seisundi olulise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rehospitaliseerimine psüühilise seisundi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01.01.–31.12.2019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F20–F29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Haiglaravi lõpu kuupäev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01.01.2019–31.01.2020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põhidiagnoos F20–F29 või välispõhjus tahtlik enesekahjustus X60–X84.99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Rehospitaliseerimise kuupäev.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Väljakirjutamise päeval rehospitaliseerimised on välja arvatud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skisofreeniahaigete rehospitaliseerimist psüühilise seisundi halvenemise tõttu 30 päeva jooksul pärast igat eelnevat haiglaravi.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223066</xdr:colOff>
      <xdr:row>3</xdr:row>
      <xdr:rowOff>76200</xdr:rowOff>
    </xdr:from>
    <xdr:to>
      <xdr:col>17</xdr:col>
      <xdr:colOff>261166</xdr:colOff>
      <xdr:row>25</xdr:row>
      <xdr:rowOff>181520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8EAFBA-055B-4433-AB7B-D3EB7EA2D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</xdr:row>
      <xdr:rowOff>285750</xdr:rowOff>
    </xdr:from>
    <xdr:to>
      <xdr:col>17</xdr:col>
      <xdr:colOff>238125</xdr:colOff>
      <xdr:row>21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E73A18-6460-4FFB-90D6-A10541D94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190499</xdr:rowOff>
    </xdr:from>
    <xdr:to>
      <xdr:col>8</xdr:col>
      <xdr:colOff>504825</xdr:colOff>
      <xdr:row>25</xdr:row>
      <xdr:rowOff>180974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D38BE40-5950-4375-ADAB-477E25062936}"/>
            </a:ext>
          </a:extLst>
        </xdr:cNvPr>
        <xdr:cNvSpPr/>
      </xdr:nvSpPr>
      <xdr:spPr>
        <a:xfrm>
          <a:off x="0" y="190499"/>
          <a:ext cx="5381625" cy="47529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6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Skisofreeniahaigete rehospitaliseerimine psüühilise seisundi olulise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Skisofreeniahaigete rehospitaliseerimine psüühilise seisundi halvenemise tõttu 30 päeva jooksul peale eelnevat haiglaravi.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F20-F29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statsionaarne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Haiglaravi lõpu kuupäev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arve algus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01.01.2017 -31.01.2018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Rehospitaliseerimise põhidiagnoos F20-F29 või välispõhjus tahtlik enesekahjustus X60-X84.99</a:t>
          </a:r>
        </a:p>
        <a:p>
          <a:pPr algn="l"/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Rehospitaliseerimise kuupäev.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Väljakirjutamise päeval rehospitaliseerimised on välja arvatud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t-EE" sz="12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skisofreeniahaigete rehospitaliseerimist psüühilise seisundi halvenemise tõttu 30 päeva jooksul pärast igat eelnevat haiglaravi.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</xdr:row>
      <xdr:rowOff>400050</xdr:rowOff>
    </xdr:from>
    <xdr:to>
      <xdr:col>17</xdr:col>
      <xdr:colOff>142875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A5BD8A-2F50-44EC-8689-F34DFAF9F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zoomScaleNormal="100" workbookViewId="0">
      <selection activeCell="K18" sqref="K18"/>
    </sheetView>
  </sheetViews>
  <sheetFormatPr defaultColWidth="9.1796875" defaultRowHeight="14.5" x14ac:dyDescent="0.35"/>
  <cols>
    <col min="1" max="16384" width="9.1796875" style="1"/>
  </cols>
  <sheetData>
    <row r="1" spans="1:12" x14ac:dyDescent="0.35">
      <c r="I1" s="7"/>
    </row>
    <row r="2" spans="1:12" x14ac:dyDescent="0.35">
      <c r="I2" s="7"/>
    </row>
    <row r="3" spans="1:12" x14ac:dyDescent="0.35">
      <c r="I3" s="7"/>
    </row>
    <row r="4" spans="1:12" x14ac:dyDescent="0.35">
      <c r="I4" s="7"/>
    </row>
    <row r="11" spans="1:12" x14ac:dyDescent="0.35">
      <c r="I11" s="5"/>
    </row>
    <row r="13" spans="1:12" x14ac:dyDescent="0.35">
      <c r="I13" s="6"/>
      <c r="J13" s="6"/>
      <c r="L13" s="6"/>
    </row>
    <row r="14" spans="1:12" x14ac:dyDescent="0.35">
      <c r="I14" s="6"/>
      <c r="J14" s="6"/>
      <c r="L14" s="6"/>
    </row>
    <row r="15" spans="1:12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L15" s="6"/>
    </row>
    <row r="16" spans="1:12" x14ac:dyDescent="0.35">
      <c r="A16" s="4"/>
      <c r="B16" s="4"/>
      <c r="C16" s="4"/>
      <c r="D16" s="4"/>
      <c r="E16" s="4"/>
      <c r="F16" s="4"/>
      <c r="G16" s="4"/>
      <c r="I16" s="6"/>
      <c r="J16" s="6"/>
      <c r="L16" s="6"/>
    </row>
    <row r="17" spans="1:12" x14ac:dyDescent="0.35">
      <c r="A17" s="4"/>
      <c r="B17" s="4"/>
      <c r="C17" s="4"/>
      <c r="D17" s="4"/>
      <c r="E17" s="4"/>
      <c r="F17" s="4"/>
      <c r="G17" s="4"/>
      <c r="I17" s="6"/>
      <c r="J17" s="6"/>
      <c r="L17" s="6"/>
    </row>
    <row r="18" spans="1:12" x14ac:dyDescent="0.35">
      <c r="A18" s="4"/>
      <c r="B18" s="4"/>
      <c r="C18" s="4"/>
      <c r="D18" s="4"/>
      <c r="E18" s="4"/>
      <c r="F18" s="4"/>
      <c r="G18" s="4"/>
      <c r="I18" s="6"/>
      <c r="J18" s="6"/>
      <c r="L18" s="6"/>
    </row>
    <row r="19" spans="1:12" x14ac:dyDescent="0.35">
      <c r="A19" s="4"/>
      <c r="B19" s="4"/>
      <c r="C19" s="4"/>
      <c r="D19" s="4"/>
      <c r="E19" s="4"/>
      <c r="F19" s="4"/>
      <c r="G19" s="4"/>
      <c r="I19" s="6"/>
      <c r="J19" s="6"/>
      <c r="L19" s="6"/>
    </row>
    <row r="20" spans="1:12" x14ac:dyDescent="0.35">
      <c r="A20" s="4"/>
      <c r="B20" s="4"/>
      <c r="C20" s="4"/>
      <c r="D20" s="4"/>
      <c r="E20" s="4"/>
      <c r="F20" s="4"/>
      <c r="G20" s="4"/>
      <c r="I20" s="6"/>
      <c r="J20" s="6"/>
      <c r="L20" s="6"/>
    </row>
    <row r="21" spans="1:12" x14ac:dyDescent="0.35">
      <c r="A21" s="4"/>
      <c r="B21" s="4"/>
      <c r="C21" s="4"/>
      <c r="D21" s="4"/>
      <c r="E21" s="4"/>
      <c r="F21" s="4"/>
      <c r="G21" s="4"/>
      <c r="I21" s="6"/>
      <c r="J21" s="6"/>
      <c r="L21" s="6"/>
    </row>
    <row r="22" spans="1:12" x14ac:dyDescent="0.35">
      <c r="A22" s="4"/>
      <c r="B22" s="4"/>
      <c r="C22" s="4"/>
      <c r="D22" s="4"/>
      <c r="E22" s="4"/>
      <c r="F22" s="4"/>
      <c r="G22" s="4"/>
      <c r="I22" s="6"/>
      <c r="J22" s="6"/>
      <c r="L22" s="6"/>
    </row>
    <row r="23" spans="1:12" x14ac:dyDescent="0.35">
      <c r="A23" s="4"/>
      <c r="B23" s="4"/>
      <c r="C23" s="4"/>
      <c r="D23" s="4"/>
      <c r="E23" s="4"/>
      <c r="F23" s="4"/>
      <c r="G23" s="4"/>
      <c r="I23" s="6"/>
      <c r="J23" s="6"/>
      <c r="L23" s="6"/>
    </row>
    <row r="24" spans="1:12" x14ac:dyDescent="0.35">
      <c r="A24" s="4"/>
      <c r="B24"/>
      <c r="C24" s="4"/>
      <c r="D24" s="4"/>
      <c r="E24" s="4"/>
      <c r="F24" s="4"/>
      <c r="G24" s="4"/>
      <c r="I24" s="6"/>
      <c r="J24" s="6"/>
      <c r="L24" s="6"/>
    </row>
    <row r="25" spans="1:12" x14ac:dyDescent="0.35">
      <c r="A25" s="2"/>
      <c r="B25"/>
      <c r="C25" s="2"/>
      <c r="D25" s="2"/>
      <c r="E25" s="2"/>
      <c r="F25" s="2"/>
      <c r="G25" s="2"/>
      <c r="I25" s="6"/>
      <c r="J25" s="6"/>
      <c r="L25" s="6"/>
    </row>
    <row r="26" spans="1:12" x14ac:dyDescent="0.35">
      <c r="A26" s="3"/>
      <c r="B26" s="4"/>
      <c r="C26" s="4"/>
      <c r="D26" s="4"/>
      <c r="E26" s="4"/>
      <c r="F26" s="4"/>
      <c r="G26" s="4"/>
      <c r="I26" s="6"/>
      <c r="L26" s="6"/>
    </row>
    <row r="27" spans="1:12" x14ac:dyDescent="0.35">
      <c r="A27" s="4"/>
      <c r="B27"/>
      <c r="C27" s="4"/>
      <c r="D27" s="4"/>
      <c r="E27" s="4"/>
      <c r="F27" s="4"/>
      <c r="G27" s="4"/>
    </row>
    <row r="28" spans="1:12" x14ac:dyDescent="0.35">
      <c r="A28" s="4"/>
      <c r="B28"/>
      <c r="C28" s="4"/>
      <c r="D28" s="4"/>
      <c r="E28" s="4"/>
      <c r="F28" s="4"/>
      <c r="G28" s="4"/>
    </row>
    <row r="29" spans="1:12" x14ac:dyDescent="0.35">
      <c r="A29" s="4"/>
      <c r="B29"/>
      <c r="C29" s="4"/>
      <c r="D29" s="4"/>
      <c r="E29" s="4"/>
      <c r="F29" s="4"/>
      <c r="G29" s="4"/>
    </row>
    <row r="30" spans="1:12" x14ac:dyDescent="0.35">
      <c r="A30" s="4"/>
      <c r="B30" s="4"/>
      <c r="C30" s="4"/>
      <c r="D30" s="4"/>
      <c r="E30" s="4"/>
      <c r="F30" s="4"/>
      <c r="G30" s="4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8" spans="2:2" x14ac:dyDescent="0.35">
      <c r="B3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CFD1-D3EB-4F98-B1ED-0F7641ED822A}">
  <dimension ref="A2:M56"/>
  <sheetViews>
    <sheetView tabSelected="1" zoomScaleNormal="100" workbookViewId="0">
      <selection activeCell="E18" sqref="E18:E21"/>
    </sheetView>
  </sheetViews>
  <sheetFormatPr defaultColWidth="9.1796875" defaultRowHeight="14.5" x14ac:dyDescent="0.35"/>
  <cols>
    <col min="1" max="1" width="17.54296875" style="1" customWidth="1"/>
    <col min="2" max="2" width="19" style="1" customWidth="1"/>
    <col min="3" max="3" width="26.26953125" style="1" customWidth="1"/>
    <col min="4" max="4" width="27.81640625" style="1" customWidth="1"/>
    <col min="5" max="5" width="29.7265625" style="1" customWidth="1"/>
    <col min="6" max="6" width="18.7265625" style="1" customWidth="1"/>
    <col min="7" max="12" width="9.1796875" style="48"/>
    <col min="13" max="13" width="9.1796875" style="39"/>
    <col min="14" max="16384" width="9.1796875" style="1"/>
  </cols>
  <sheetData>
    <row r="2" spans="1:12" x14ac:dyDescent="0.35">
      <c r="A2" s="38" t="s">
        <v>1</v>
      </c>
      <c r="B2" s="38"/>
      <c r="C2" s="38"/>
      <c r="D2" s="38"/>
      <c r="E2" s="38"/>
      <c r="F2" s="38"/>
      <c r="G2" s="47"/>
      <c r="H2" s="47"/>
    </row>
    <row r="4" spans="1:12" ht="66.650000000000006" customHeight="1" x14ac:dyDescent="0.35">
      <c r="A4" s="8" t="s">
        <v>2</v>
      </c>
      <c r="B4" s="12" t="s">
        <v>3</v>
      </c>
      <c r="C4" s="8" t="s">
        <v>39</v>
      </c>
      <c r="D4" s="8" t="s">
        <v>40</v>
      </c>
      <c r="E4" s="8" t="s">
        <v>41</v>
      </c>
      <c r="F4" s="22" t="s">
        <v>35</v>
      </c>
      <c r="I4" s="49" t="s">
        <v>27</v>
      </c>
      <c r="J4" s="49" t="s">
        <v>28</v>
      </c>
      <c r="K4" s="49" t="s">
        <v>29</v>
      </c>
      <c r="L4" s="49" t="s">
        <v>30</v>
      </c>
    </row>
    <row r="5" spans="1:12" x14ac:dyDescent="0.35">
      <c r="A5" s="62" t="s">
        <v>4</v>
      </c>
      <c r="B5" s="40" t="s">
        <v>10</v>
      </c>
      <c r="C5" s="41">
        <v>796</v>
      </c>
      <c r="D5" s="41">
        <v>104</v>
      </c>
      <c r="E5" s="9">
        <f>D5/C5</f>
        <v>0.1306532663316583</v>
      </c>
      <c r="F5" s="23" t="str">
        <f>ROUND(I5*100,0)&amp;-ROUND(J5*100,0)&amp;"%"</f>
        <v>11-16%</v>
      </c>
      <c r="G5" s="50">
        <f>$E$27</f>
        <v>0.1245944192083063</v>
      </c>
      <c r="I5" s="51">
        <v>0.10900369802298823</v>
      </c>
      <c r="J5" s="51">
        <v>0.15585059904111057</v>
      </c>
      <c r="K5" s="52">
        <v>2.164956830867007E-2</v>
      </c>
      <c r="L5" s="52">
        <v>2.5197332709452264E-2</v>
      </c>
    </row>
    <row r="6" spans="1:12" x14ac:dyDescent="0.35">
      <c r="A6" s="63"/>
      <c r="B6" s="42" t="s">
        <v>42</v>
      </c>
      <c r="C6" s="41">
        <v>2</v>
      </c>
      <c r="D6" s="41">
        <v>0</v>
      </c>
      <c r="E6" s="23">
        <v>0</v>
      </c>
      <c r="F6" s="23" t="s">
        <v>36</v>
      </c>
      <c r="G6" s="50">
        <f t="shared" ref="G6:G27" si="0">$E$27</f>
        <v>0.1245944192083063</v>
      </c>
      <c r="I6" s="51">
        <v>1.7119058564123158E-11</v>
      </c>
      <c r="J6" s="51">
        <v>0.65761885702916056</v>
      </c>
      <c r="K6" s="52">
        <v>-1.7119058564123158E-11</v>
      </c>
      <c r="L6" s="52">
        <v>0.65761885702916056</v>
      </c>
    </row>
    <row r="7" spans="1:12" x14ac:dyDescent="0.35">
      <c r="A7" s="63"/>
      <c r="B7" s="42" t="s">
        <v>12</v>
      </c>
      <c r="C7" s="41">
        <v>231</v>
      </c>
      <c r="D7" s="41">
        <v>25</v>
      </c>
      <c r="E7" s="9">
        <f t="shared" ref="E7:E27" si="1">D7/C7</f>
        <v>0.10822510822510822</v>
      </c>
      <c r="F7" s="23" t="str">
        <f t="shared" ref="F7:F27" si="2">ROUND(I7*100,0)&amp;-ROUND(J7*100,0)&amp;"%"</f>
        <v>7-15%</v>
      </c>
      <c r="G7" s="50">
        <f t="shared" si="0"/>
        <v>0.1245944192083063</v>
      </c>
      <c r="I7" s="51">
        <v>7.4387103879330618E-2</v>
      </c>
      <c r="J7" s="51">
        <v>0.15488010921511466</v>
      </c>
      <c r="K7" s="52">
        <v>3.3838004345777606E-2</v>
      </c>
      <c r="L7" s="52">
        <v>4.665500099000644E-2</v>
      </c>
    </row>
    <row r="8" spans="1:12" x14ac:dyDescent="0.35">
      <c r="A8" s="64"/>
      <c r="B8" s="43" t="s">
        <v>5</v>
      </c>
      <c r="C8" s="26">
        <v>1029</v>
      </c>
      <c r="D8" s="26">
        <v>129</v>
      </c>
      <c r="E8" s="33">
        <f t="shared" si="1"/>
        <v>0.12536443148688048</v>
      </c>
      <c r="F8" s="24" t="str">
        <f t="shared" si="2"/>
        <v>11-15%</v>
      </c>
      <c r="G8" s="50">
        <f t="shared" si="0"/>
        <v>0.1245944192083063</v>
      </c>
      <c r="I8" s="51">
        <v>0.10651539122842867</v>
      </c>
      <c r="J8" s="51">
        <v>0.14700023299966483</v>
      </c>
      <c r="K8" s="52">
        <v>1.8849040258451813E-2</v>
      </c>
      <c r="L8" s="52">
        <v>2.1635801512784353E-2</v>
      </c>
    </row>
    <row r="9" spans="1:12" x14ac:dyDescent="0.35">
      <c r="A9" s="62" t="s">
        <v>6</v>
      </c>
      <c r="B9" s="42" t="s">
        <v>13</v>
      </c>
      <c r="C9" s="41">
        <v>4</v>
      </c>
      <c r="D9" s="41">
        <v>1</v>
      </c>
      <c r="E9" s="9">
        <f t="shared" si="1"/>
        <v>0.25</v>
      </c>
      <c r="F9" s="23" t="str">
        <f t="shared" si="2"/>
        <v>5-70%</v>
      </c>
      <c r="G9" s="50">
        <f t="shared" si="0"/>
        <v>0.1245944192083063</v>
      </c>
      <c r="I9" s="51">
        <v>4.5587393383908402E-2</v>
      </c>
      <c r="J9" s="51">
        <v>0.69935751682217584</v>
      </c>
      <c r="K9" s="52">
        <v>0.20441260661609159</v>
      </c>
      <c r="L9" s="52">
        <v>0.44935751682217584</v>
      </c>
    </row>
    <row r="10" spans="1:12" s="39" customFormat="1" x14ac:dyDescent="0.35">
      <c r="A10" s="63"/>
      <c r="B10" s="42" t="s">
        <v>43</v>
      </c>
      <c r="C10" s="41">
        <v>3</v>
      </c>
      <c r="D10" s="41">
        <v>0</v>
      </c>
      <c r="E10" s="23">
        <v>0</v>
      </c>
      <c r="F10" s="23" t="s">
        <v>36</v>
      </c>
      <c r="G10" s="50">
        <f t="shared" si="0"/>
        <v>0.1245944192083063</v>
      </c>
      <c r="H10" s="48"/>
      <c r="I10" s="51">
        <v>1.4616800186955218E-11</v>
      </c>
      <c r="J10" s="51">
        <v>0.56149603065870779</v>
      </c>
      <c r="K10" s="52">
        <v>-1.4616800186955218E-11</v>
      </c>
      <c r="L10" s="52">
        <v>0.56149603065870779</v>
      </c>
    </row>
    <row r="11" spans="1:12" s="39" customFormat="1" x14ac:dyDescent="0.35">
      <c r="A11" s="63"/>
      <c r="B11" s="42" t="s">
        <v>15</v>
      </c>
      <c r="C11" s="41">
        <v>101</v>
      </c>
      <c r="D11" s="41">
        <v>8</v>
      </c>
      <c r="E11" s="9">
        <f t="shared" si="1"/>
        <v>7.9207920792079209E-2</v>
      </c>
      <c r="F11" s="23" t="str">
        <f t="shared" si="2"/>
        <v>4-15%</v>
      </c>
      <c r="G11" s="50">
        <f t="shared" si="0"/>
        <v>0.1245944192083063</v>
      </c>
      <c r="H11" s="48"/>
      <c r="I11" s="51">
        <v>4.068102721069964E-2</v>
      </c>
      <c r="J11" s="51">
        <v>0.14857088115697817</v>
      </c>
      <c r="K11" s="52">
        <v>3.8526893581379569E-2</v>
      </c>
      <c r="L11" s="52">
        <v>6.936296036489896E-2</v>
      </c>
    </row>
    <row r="12" spans="1:12" s="39" customFormat="1" x14ac:dyDescent="0.35">
      <c r="A12" s="64"/>
      <c r="B12" s="43" t="s">
        <v>7</v>
      </c>
      <c r="C12" s="26">
        <f>SUM(C9:C11)</f>
        <v>108</v>
      </c>
      <c r="D12" s="26">
        <f>SUM(D9:D11)</f>
        <v>9</v>
      </c>
      <c r="E12" s="33">
        <f t="shared" si="1"/>
        <v>8.3333333333333329E-2</v>
      </c>
      <c r="F12" s="24" t="str">
        <f t="shared" si="2"/>
        <v>4-15%</v>
      </c>
      <c r="G12" s="50">
        <f t="shared" si="0"/>
        <v>0.1245944192083063</v>
      </c>
      <c r="H12" s="48"/>
      <c r="I12" s="51">
        <v>4.4460460354225149E-2</v>
      </c>
      <c r="J12" s="51">
        <v>0.15082889372314986</v>
      </c>
      <c r="K12" s="52">
        <v>3.8872872979108179E-2</v>
      </c>
      <c r="L12" s="52">
        <v>6.7495560389816536E-2</v>
      </c>
    </row>
    <row r="13" spans="1:12" s="39" customFormat="1" x14ac:dyDescent="0.35">
      <c r="A13" s="63" t="s">
        <v>8</v>
      </c>
      <c r="B13" s="42" t="s">
        <v>16</v>
      </c>
      <c r="C13" s="41">
        <v>2</v>
      </c>
      <c r="D13" s="41">
        <v>1</v>
      </c>
      <c r="E13" s="9">
        <f t="shared" si="1"/>
        <v>0.5</v>
      </c>
      <c r="F13" s="23" t="str">
        <f t="shared" si="2"/>
        <v>9-91%</v>
      </c>
      <c r="G13" s="50">
        <f t="shared" si="0"/>
        <v>0.1245944192083063</v>
      </c>
      <c r="H13" s="48"/>
      <c r="I13" s="51">
        <v>9.4531487974157391E-2</v>
      </c>
      <c r="J13" s="51">
        <v>0.90546851202584266</v>
      </c>
      <c r="K13" s="52">
        <v>0.40546851202584261</v>
      </c>
      <c r="L13" s="52">
        <v>0.40546851202584266</v>
      </c>
    </row>
    <row r="14" spans="1:12" s="39" customFormat="1" x14ac:dyDescent="0.35">
      <c r="A14" s="63"/>
      <c r="B14" s="42" t="s">
        <v>44</v>
      </c>
      <c r="C14" s="41">
        <v>1</v>
      </c>
      <c r="D14" s="41">
        <v>0</v>
      </c>
      <c r="E14" s="23">
        <v>0</v>
      </c>
      <c r="F14" s="23" t="s">
        <v>36</v>
      </c>
      <c r="G14" s="50">
        <f t="shared" si="0"/>
        <v>0.1245944192083063</v>
      </c>
      <c r="H14" s="48"/>
      <c r="I14" s="51">
        <v>2.0654999780381003E-11</v>
      </c>
      <c r="J14" s="51">
        <v>0.79345001926555703</v>
      </c>
      <c r="K14" s="52">
        <v>-2.0654999780381003E-11</v>
      </c>
      <c r="L14" s="52">
        <v>0.79345001926555703</v>
      </c>
    </row>
    <row r="15" spans="1:12" s="39" customFormat="1" x14ac:dyDescent="0.35">
      <c r="A15" s="63"/>
      <c r="B15" s="42" t="s">
        <v>45</v>
      </c>
      <c r="C15" s="41">
        <v>1</v>
      </c>
      <c r="D15" s="41">
        <v>0</v>
      </c>
      <c r="E15" s="23">
        <v>0</v>
      </c>
      <c r="F15" s="23" t="s">
        <v>36</v>
      </c>
      <c r="G15" s="50">
        <f t="shared" si="0"/>
        <v>0.1245944192083063</v>
      </c>
      <c r="H15" s="48"/>
      <c r="I15" s="51">
        <v>2.0654999780381003E-11</v>
      </c>
      <c r="J15" s="51">
        <v>0.79345001926555703</v>
      </c>
      <c r="K15" s="52">
        <v>-2.0654999780381003E-11</v>
      </c>
      <c r="L15" s="52">
        <v>0.79345001926555703</v>
      </c>
    </row>
    <row r="16" spans="1:12" s="39" customFormat="1" x14ac:dyDescent="0.35">
      <c r="A16" s="63"/>
      <c r="B16" s="42" t="s">
        <v>17</v>
      </c>
      <c r="C16" s="41">
        <v>41</v>
      </c>
      <c r="D16" s="41">
        <v>6</v>
      </c>
      <c r="E16" s="9">
        <f t="shared" si="1"/>
        <v>0.14634146341463414</v>
      </c>
      <c r="F16" s="23" t="str">
        <f t="shared" si="2"/>
        <v>7-28%</v>
      </c>
      <c r="G16" s="50">
        <f t="shared" si="0"/>
        <v>0.1245944192083063</v>
      </c>
      <c r="H16" s="48"/>
      <c r="I16" s="51">
        <v>6.8842584983481045E-2</v>
      </c>
      <c r="J16" s="51">
        <v>0.28443425159463886</v>
      </c>
      <c r="K16" s="52">
        <v>7.7498878431153093E-2</v>
      </c>
      <c r="L16" s="52">
        <v>0.13809278818000473</v>
      </c>
    </row>
    <row r="17" spans="1:12" s="39" customFormat="1" x14ac:dyDescent="0.35">
      <c r="A17" s="63"/>
      <c r="B17" s="42" t="s">
        <v>18</v>
      </c>
      <c r="C17" s="41">
        <v>44</v>
      </c>
      <c r="D17" s="41">
        <v>6</v>
      </c>
      <c r="E17" s="9">
        <f t="shared" si="1"/>
        <v>0.13636363636363635</v>
      </c>
      <c r="F17" s="23" t="str">
        <f t="shared" si="2"/>
        <v>6-27%</v>
      </c>
      <c r="G17" s="50">
        <f t="shared" si="0"/>
        <v>0.1245944192083063</v>
      </c>
      <c r="H17" s="48"/>
      <c r="I17" s="51">
        <v>6.4029641330159981E-2</v>
      </c>
      <c r="J17" s="51">
        <v>0.2670942157640539</v>
      </c>
      <c r="K17" s="52">
        <v>7.2333995033476373E-2</v>
      </c>
      <c r="L17" s="52">
        <v>0.13073057940041755</v>
      </c>
    </row>
    <row r="18" spans="1:12" s="39" customFormat="1" x14ac:dyDescent="0.35">
      <c r="A18" s="63"/>
      <c r="B18" s="42" t="s">
        <v>19</v>
      </c>
      <c r="C18" s="41">
        <v>5</v>
      </c>
      <c r="D18" s="41">
        <v>0</v>
      </c>
      <c r="E18" s="23">
        <v>0</v>
      </c>
      <c r="F18" s="23" t="s">
        <v>36</v>
      </c>
      <c r="G18" s="50">
        <f t="shared" si="0"/>
        <v>0.1245944192083063</v>
      </c>
      <c r="H18" s="48"/>
      <c r="I18" s="51">
        <v>1.1310371620259502E-11</v>
      </c>
      <c r="J18" s="51">
        <v>0.43448146576692781</v>
      </c>
      <c r="K18" s="52">
        <v>-1.1310371620259502E-11</v>
      </c>
      <c r="L18" s="52">
        <v>0.43448146576692781</v>
      </c>
    </row>
    <row r="19" spans="1:12" s="39" customFormat="1" x14ac:dyDescent="0.35">
      <c r="A19" s="63"/>
      <c r="B19" s="42" t="s">
        <v>46</v>
      </c>
      <c r="C19" s="41">
        <v>1</v>
      </c>
      <c r="D19" s="41">
        <v>0</v>
      </c>
      <c r="E19" s="23">
        <v>0</v>
      </c>
      <c r="F19" s="23" t="s">
        <v>36</v>
      </c>
      <c r="G19" s="50">
        <f t="shared" si="0"/>
        <v>0.1245944192083063</v>
      </c>
      <c r="H19" s="48"/>
      <c r="I19" s="51">
        <v>2.0654999780381003E-11</v>
      </c>
      <c r="J19" s="51">
        <v>0.79345001926555703</v>
      </c>
      <c r="K19" s="52">
        <v>-2.0654999780381003E-11</v>
      </c>
      <c r="L19" s="52">
        <v>0.79345001926555703</v>
      </c>
    </row>
    <row r="20" spans="1:12" s="39" customFormat="1" ht="14.5" customHeight="1" x14ac:dyDescent="0.35">
      <c r="A20" s="63"/>
      <c r="B20" s="44" t="s">
        <v>47</v>
      </c>
      <c r="C20" s="41">
        <v>1</v>
      </c>
      <c r="D20" s="41">
        <v>0</v>
      </c>
      <c r="E20" s="23">
        <v>0</v>
      </c>
      <c r="F20" s="23" t="s">
        <v>36</v>
      </c>
      <c r="G20" s="50">
        <f t="shared" si="0"/>
        <v>0.1245944192083063</v>
      </c>
      <c r="H20" s="48"/>
      <c r="I20" s="51">
        <v>2.0654999780381003E-11</v>
      </c>
      <c r="J20" s="51">
        <v>0.79345001926555703</v>
      </c>
      <c r="K20" s="52">
        <v>-2.0654999780381003E-11</v>
      </c>
      <c r="L20" s="52">
        <v>0.79345001926555703</v>
      </c>
    </row>
    <row r="21" spans="1:12" s="39" customFormat="1" x14ac:dyDescent="0.35">
      <c r="A21" s="63"/>
      <c r="B21" s="42" t="s">
        <v>48</v>
      </c>
      <c r="C21" s="41">
        <v>1</v>
      </c>
      <c r="D21" s="41">
        <v>0</v>
      </c>
      <c r="E21" s="23">
        <v>0</v>
      </c>
      <c r="F21" s="23" t="s">
        <v>36</v>
      </c>
      <c r="G21" s="50">
        <f t="shared" si="0"/>
        <v>0.1245944192083063</v>
      </c>
      <c r="H21" s="48"/>
      <c r="I21" s="51">
        <v>2.0654999780381003E-11</v>
      </c>
      <c r="J21" s="51">
        <v>0.79345001926555703</v>
      </c>
      <c r="K21" s="52">
        <v>-2.0654999780381003E-11</v>
      </c>
      <c r="L21" s="52">
        <v>0.79345001926555703</v>
      </c>
    </row>
    <row r="22" spans="1:12" s="39" customFormat="1" x14ac:dyDescent="0.35">
      <c r="A22" s="63"/>
      <c r="B22" s="42" t="s">
        <v>21</v>
      </c>
      <c r="C22" s="41">
        <v>1</v>
      </c>
      <c r="D22" s="41">
        <v>1</v>
      </c>
      <c r="E22" s="9">
        <f t="shared" si="1"/>
        <v>1</v>
      </c>
      <c r="F22" s="23" t="str">
        <f t="shared" si="2"/>
        <v>21-100%</v>
      </c>
      <c r="G22" s="50">
        <f t="shared" si="0"/>
        <v>0.1245944192083063</v>
      </c>
      <c r="H22" s="48"/>
      <c r="I22" s="51">
        <v>0.206549980734443</v>
      </c>
      <c r="J22" s="51">
        <v>0.99999999997934497</v>
      </c>
      <c r="K22" s="52">
        <v>0.79345001926555703</v>
      </c>
      <c r="L22" s="52">
        <v>-2.0655033239336262E-11</v>
      </c>
    </row>
    <row r="23" spans="1:12" s="39" customFormat="1" x14ac:dyDescent="0.35">
      <c r="A23" s="63"/>
      <c r="B23" s="42" t="s">
        <v>22</v>
      </c>
      <c r="C23" s="41">
        <v>119</v>
      </c>
      <c r="D23" s="41">
        <v>24</v>
      </c>
      <c r="E23" s="9">
        <f t="shared" si="1"/>
        <v>0.20168067226890757</v>
      </c>
      <c r="F23" s="23" t="str">
        <f t="shared" si="2"/>
        <v>14-28%</v>
      </c>
      <c r="G23" s="50">
        <f t="shared" si="0"/>
        <v>0.1245944192083063</v>
      </c>
      <c r="H23" s="48"/>
      <c r="I23" s="51">
        <v>0.13944196585453064</v>
      </c>
      <c r="J23" s="51">
        <v>0.28257719844942603</v>
      </c>
      <c r="K23" s="52">
        <v>6.2238706414376926E-2</v>
      </c>
      <c r="L23" s="52">
        <v>8.0896526180518458E-2</v>
      </c>
    </row>
    <row r="24" spans="1:12" s="39" customFormat="1" x14ac:dyDescent="0.35">
      <c r="A24" s="64"/>
      <c r="B24" s="43" t="s">
        <v>9</v>
      </c>
      <c r="C24" s="26">
        <f>SUM(C13:C23)</f>
        <v>217</v>
      </c>
      <c r="D24" s="26">
        <f>SUM(D13:D23)</f>
        <v>38</v>
      </c>
      <c r="E24" s="33">
        <f t="shared" si="1"/>
        <v>0.17511520737327188</v>
      </c>
      <c r="F24" s="24" t="str">
        <f t="shared" si="2"/>
        <v>13-23%</v>
      </c>
      <c r="G24" s="50">
        <f t="shared" si="0"/>
        <v>0.1245944192083063</v>
      </c>
      <c r="H24" s="48"/>
      <c r="I24" s="51">
        <v>0.13032260379469662</v>
      </c>
      <c r="J24" s="51">
        <v>0.2312102771916423</v>
      </c>
      <c r="K24" s="52">
        <v>4.4792603578575257E-2</v>
      </c>
      <c r="L24" s="52">
        <v>5.6095069818370424E-2</v>
      </c>
    </row>
    <row r="25" spans="1:12" s="39" customFormat="1" ht="28.9" customHeight="1" x14ac:dyDescent="0.35">
      <c r="A25" s="65" t="s">
        <v>26</v>
      </c>
      <c r="B25" s="42" t="s">
        <v>31</v>
      </c>
      <c r="C25" s="41">
        <v>187</v>
      </c>
      <c r="D25" s="41">
        <v>16</v>
      </c>
      <c r="E25" s="9">
        <f t="shared" si="1"/>
        <v>8.5561497326203204E-2</v>
      </c>
      <c r="F25" s="23" t="str">
        <f t="shared" si="2"/>
        <v>5-13%</v>
      </c>
      <c r="G25" s="50">
        <f t="shared" si="0"/>
        <v>0.1245944192083063</v>
      </c>
      <c r="H25" s="48"/>
      <c r="I25" s="51">
        <v>5.3351303234374536E-2</v>
      </c>
      <c r="J25" s="51">
        <v>0.13445613838124398</v>
      </c>
      <c r="K25" s="52">
        <v>3.2210194091828667E-2</v>
      </c>
      <c r="L25" s="52">
        <v>4.889464105504078E-2</v>
      </c>
    </row>
    <row r="26" spans="1:12" s="39" customFormat="1" x14ac:dyDescent="0.35">
      <c r="A26" s="66"/>
      <c r="B26" s="21" t="s">
        <v>25</v>
      </c>
      <c r="C26" s="26">
        <v>187</v>
      </c>
      <c r="D26" s="26">
        <v>16</v>
      </c>
      <c r="E26" s="33">
        <f t="shared" si="1"/>
        <v>8.5561497326203204E-2</v>
      </c>
      <c r="F26" s="24" t="str">
        <f t="shared" si="2"/>
        <v>5-13%</v>
      </c>
      <c r="G26" s="50">
        <f t="shared" si="0"/>
        <v>0.1245944192083063</v>
      </c>
      <c r="H26" s="48"/>
      <c r="I26" s="51">
        <v>5.3351303234374536E-2</v>
      </c>
      <c r="J26" s="51">
        <v>0.13445613838124398</v>
      </c>
      <c r="K26" s="52">
        <v>3.2210194091828667E-2</v>
      </c>
      <c r="L26" s="52">
        <v>4.889464105504078E-2</v>
      </c>
    </row>
    <row r="27" spans="1:12" s="39" customFormat="1" x14ac:dyDescent="0.35">
      <c r="A27" s="18"/>
      <c r="B27" s="10" t="s">
        <v>0</v>
      </c>
      <c r="C27" s="26">
        <f>SUM(C8,C12,C24,C26)</f>
        <v>1541</v>
      </c>
      <c r="D27" s="26">
        <f>SUM(D8,D12,D24,D26)</f>
        <v>192</v>
      </c>
      <c r="E27" s="33">
        <f t="shared" si="1"/>
        <v>0.1245944192083063</v>
      </c>
      <c r="F27" s="24" t="str">
        <f t="shared" si="2"/>
        <v>5-13%</v>
      </c>
      <c r="G27" s="50">
        <f t="shared" si="0"/>
        <v>0.1245944192083063</v>
      </c>
      <c r="H27" s="48"/>
      <c r="I27" s="51">
        <v>5.3351303234374536E-2</v>
      </c>
      <c r="J27" s="51">
        <v>0.13445613838124398</v>
      </c>
      <c r="K27" s="52">
        <v>3.2210194091828667E-2</v>
      </c>
      <c r="L27" s="52">
        <v>1.7428624303922946E-2</v>
      </c>
    </row>
    <row r="30" spans="1:12" x14ac:dyDescent="0.35">
      <c r="A30" s="48" t="s">
        <v>2</v>
      </c>
      <c r="B30" s="48" t="s">
        <v>3</v>
      </c>
      <c r="C30" s="48" t="s">
        <v>39</v>
      </c>
      <c r="D30" s="48" t="s">
        <v>40</v>
      </c>
      <c r="E30" s="56" t="s">
        <v>41</v>
      </c>
      <c r="F30" s="48"/>
      <c r="G30" s="53" t="s">
        <v>29</v>
      </c>
      <c r="H30" s="53" t="s">
        <v>30</v>
      </c>
    </row>
    <row r="31" spans="1:12" x14ac:dyDescent="0.35">
      <c r="A31" s="48" t="s">
        <v>4</v>
      </c>
      <c r="B31" s="48" t="s">
        <v>10</v>
      </c>
      <c r="C31" s="48">
        <f>VLOOKUP(B31,$B$5:$L$27,2,0)</f>
        <v>796</v>
      </c>
      <c r="D31" s="48">
        <f>VLOOKUP(B31,$B$5:$L$27,3,0)</f>
        <v>104</v>
      </c>
      <c r="E31" s="56">
        <f>VLOOKUP(B31,$B$5:$L$27,4,0)</f>
        <v>0.1306532663316583</v>
      </c>
      <c r="F31" s="56">
        <f>VLOOKUP(B31,$B$5:$L$27,6,0)</f>
        <v>0.1245944192083063</v>
      </c>
      <c r="G31" s="54">
        <f>VLOOKUP(B31,$B$5:$L$27,10,0)</f>
        <v>2.164956830867007E-2</v>
      </c>
      <c r="H31" s="55">
        <f>VLOOKUP(B31,$B$5:$L$27,11,0)</f>
        <v>2.5197332709452264E-2</v>
      </c>
    </row>
    <row r="32" spans="1:12" x14ac:dyDescent="0.35">
      <c r="A32" s="48"/>
      <c r="B32" s="48" t="s">
        <v>42</v>
      </c>
      <c r="C32" s="48">
        <f t="shared" ref="C32:C55" si="3">VLOOKUP(B32,$B$5:$L$27,2,0)</f>
        <v>2</v>
      </c>
      <c r="D32" s="48">
        <f t="shared" ref="D32:D55" si="4">VLOOKUP(B32,$B$5:$L$27,3,0)</f>
        <v>0</v>
      </c>
      <c r="E32" s="56">
        <f t="shared" ref="E32:E55" si="5">VLOOKUP(B32,$B$5:$L$27,4,0)</f>
        <v>0</v>
      </c>
      <c r="F32" s="56">
        <f t="shared" ref="F32:F55" si="6">VLOOKUP(B32,$B$5:$L$27,6,0)</f>
        <v>0.1245944192083063</v>
      </c>
      <c r="G32" s="54">
        <f t="shared" ref="G32:G55" si="7">VLOOKUP(B32,$B$5:$L$27,10,0)</f>
        <v>-1.7119058564123158E-11</v>
      </c>
      <c r="H32" s="55">
        <f t="shared" ref="H32:H55" si="8">VLOOKUP(B32,$B$5:$L$27,11,0)</f>
        <v>0.65761885702916056</v>
      </c>
    </row>
    <row r="33" spans="1:8" x14ac:dyDescent="0.35">
      <c r="A33" s="48"/>
      <c r="B33" s="48" t="s">
        <v>12</v>
      </c>
      <c r="C33" s="48">
        <f t="shared" si="3"/>
        <v>231</v>
      </c>
      <c r="D33" s="48">
        <f t="shared" si="4"/>
        <v>25</v>
      </c>
      <c r="E33" s="56">
        <f t="shared" si="5"/>
        <v>0.10822510822510822</v>
      </c>
      <c r="F33" s="56">
        <f t="shared" si="6"/>
        <v>0.1245944192083063</v>
      </c>
      <c r="G33" s="54">
        <f t="shared" si="7"/>
        <v>3.3838004345777606E-2</v>
      </c>
      <c r="H33" s="55">
        <f t="shared" si="8"/>
        <v>4.665500099000644E-2</v>
      </c>
    </row>
    <row r="34" spans="1:8" x14ac:dyDescent="0.35">
      <c r="A34" s="48"/>
      <c r="B34" s="48" t="s">
        <v>5</v>
      </c>
      <c r="C34" s="48">
        <f t="shared" si="3"/>
        <v>1029</v>
      </c>
      <c r="D34" s="48">
        <f t="shared" si="4"/>
        <v>129</v>
      </c>
      <c r="E34" s="56">
        <f t="shared" si="5"/>
        <v>0.12536443148688048</v>
      </c>
      <c r="F34" s="56">
        <f t="shared" si="6"/>
        <v>0.1245944192083063</v>
      </c>
      <c r="G34" s="54">
        <f t="shared" si="7"/>
        <v>1.8849040258451813E-2</v>
      </c>
      <c r="H34" s="55">
        <f t="shared" si="8"/>
        <v>2.1635801512784353E-2</v>
      </c>
    </row>
    <row r="35" spans="1:8" x14ac:dyDescent="0.35">
      <c r="A35" s="48" t="s">
        <v>6</v>
      </c>
      <c r="B35" s="48" t="s">
        <v>13</v>
      </c>
      <c r="C35" s="48">
        <f t="shared" si="3"/>
        <v>4</v>
      </c>
      <c r="D35" s="48">
        <f t="shared" si="4"/>
        <v>1</v>
      </c>
      <c r="E35" s="56">
        <f t="shared" si="5"/>
        <v>0.25</v>
      </c>
      <c r="F35" s="56">
        <f t="shared" si="6"/>
        <v>0.1245944192083063</v>
      </c>
      <c r="G35" s="54">
        <f t="shared" si="7"/>
        <v>0.20441260661609159</v>
      </c>
      <c r="H35" s="55">
        <f t="shared" si="8"/>
        <v>0.44935751682217584</v>
      </c>
    </row>
    <row r="36" spans="1:8" x14ac:dyDescent="0.35">
      <c r="A36" s="48"/>
      <c r="B36" s="48" t="s">
        <v>14</v>
      </c>
      <c r="C36" s="48" t="e">
        <f t="shared" si="3"/>
        <v>#N/A</v>
      </c>
      <c r="D36" s="48" t="e">
        <f t="shared" si="4"/>
        <v>#N/A</v>
      </c>
      <c r="E36" s="56" t="e">
        <f t="shared" si="5"/>
        <v>#N/A</v>
      </c>
      <c r="F36" s="56" t="e">
        <f t="shared" si="6"/>
        <v>#N/A</v>
      </c>
      <c r="G36" s="54" t="e">
        <f t="shared" si="7"/>
        <v>#N/A</v>
      </c>
      <c r="H36" s="55" t="e">
        <f t="shared" si="8"/>
        <v>#N/A</v>
      </c>
    </row>
    <row r="37" spans="1:8" x14ac:dyDescent="0.35">
      <c r="A37" s="48"/>
      <c r="B37" s="48" t="s">
        <v>43</v>
      </c>
      <c r="C37" s="48">
        <f t="shared" si="3"/>
        <v>3</v>
      </c>
      <c r="D37" s="48">
        <f t="shared" si="4"/>
        <v>0</v>
      </c>
      <c r="E37" s="56">
        <f t="shared" si="5"/>
        <v>0</v>
      </c>
      <c r="F37" s="56">
        <f t="shared" si="6"/>
        <v>0.1245944192083063</v>
      </c>
      <c r="G37" s="54">
        <f t="shared" si="7"/>
        <v>-1.4616800186955218E-11</v>
      </c>
      <c r="H37" s="55">
        <f t="shared" si="8"/>
        <v>0.56149603065870779</v>
      </c>
    </row>
    <row r="38" spans="1:8" x14ac:dyDescent="0.35">
      <c r="A38" s="48"/>
      <c r="B38" s="48" t="s">
        <v>15</v>
      </c>
      <c r="C38" s="48">
        <f t="shared" si="3"/>
        <v>101</v>
      </c>
      <c r="D38" s="48">
        <f t="shared" si="4"/>
        <v>8</v>
      </c>
      <c r="E38" s="56">
        <f t="shared" si="5"/>
        <v>7.9207920792079209E-2</v>
      </c>
      <c r="F38" s="56">
        <f t="shared" si="6"/>
        <v>0.1245944192083063</v>
      </c>
      <c r="G38" s="54">
        <f t="shared" si="7"/>
        <v>3.8526893581379569E-2</v>
      </c>
      <c r="H38" s="55">
        <f t="shared" si="8"/>
        <v>6.936296036489896E-2</v>
      </c>
    </row>
    <row r="39" spans="1:8" x14ac:dyDescent="0.35">
      <c r="A39" s="48"/>
      <c r="B39" s="48" t="s">
        <v>7</v>
      </c>
      <c r="C39" s="48">
        <f t="shared" si="3"/>
        <v>108</v>
      </c>
      <c r="D39" s="48">
        <f t="shared" si="4"/>
        <v>9</v>
      </c>
      <c r="E39" s="56">
        <f t="shared" si="5"/>
        <v>8.3333333333333329E-2</v>
      </c>
      <c r="F39" s="56">
        <f t="shared" si="6"/>
        <v>0.1245944192083063</v>
      </c>
      <c r="G39" s="54">
        <f t="shared" si="7"/>
        <v>3.8872872979108179E-2</v>
      </c>
      <c r="H39" s="55">
        <f t="shared" si="8"/>
        <v>6.7495560389816536E-2</v>
      </c>
    </row>
    <row r="40" spans="1:8" x14ac:dyDescent="0.35">
      <c r="A40" s="48" t="s">
        <v>8</v>
      </c>
      <c r="B40" s="48" t="s">
        <v>16</v>
      </c>
      <c r="C40" s="48">
        <f t="shared" si="3"/>
        <v>2</v>
      </c>
      <c r="D40" s="48">
        <f t="shared" si="4"/>
        <v>1</v>
      </c>
      <c r="E40" s="56">
        <f t="shared" si="5"/>
        <v>0.5</v>
      </c>
      <c r="F40" s="56">
        <f t="shared" si="6"/>
        <v>0.1245944192083063</v>
      </c>
      <c r="G40" s="54">
        <f t="shared" si="7"/>
        <v>0.40546851202584261</v>
      </c>
      <c r="H40" s="55">
        <f t="shared" si="8"/>
        <v>0.40546851202584266</v>
      </c>
    </row>
    <row r="41" spans="1:8" x14ac:dyDescent="0.35">
      <c r="A41" s="48"/>
      <c r="B41" s="48" t="s">
        <v>44</v>
      </c>
      <c r="C41" s="48">
        <f t="shared" si="3"/>
        <v>1</v>
      </c>
      <c r="D41" s="48">
        <f t="shared" si="4"/>
        <v>0</v>
      </c>
      <c r="E41" s="56">
        <f t="shared" si="5"/>
        <v>0</v>
      </c>
      <c r="F41" s="56">
        <f t="shared" si="6"/>
        <v>0.1245944192083063</v>
      </c>
      <c r="G41" s="54">
        <f t="shared" si="7"/>
        <v>-2.0654999780381003E-11</v>
      </c>
      <c r="H41" s="55">
        <f t="shared" si="8"/>
        <v>0.79345001926555703</v>
      </c>
    </row>
    <row r="42" spans="1:8" x14ac:dyDescent="0.35">
      <c r="A42" s="48"/>
      <c r="B42" s="48" t="s">
        <v>45</v>
      </c>
      <c r="C42" s="48">
        <f t="shared" si="3"/>
        <v>1</v>
      </c>
      <c r="D42" s="48">
        <f t="shared" si="4"/>
        <v>0</v>
      </c>
      <c r="E42" s="56">
        <f t="shared" si="5"/>
        <v>0</v>
      </c>
      <c r="F42" s="56">
        <f t="shared" si="6"/>
        <v>0.1245944192083063</v>
      </c>
      <c r="G42" s="54">
        <f t="shared" si="7"/>
        <v>-2.0654999780381003E-11</v>
      </c>
      <c r="H42" s="55">
        <f t="shared" si="8"/>
        <v>0.79345001926555703</v>
      </c>
    </row>
    <row r="43" spans="1:8" x14ac:dyDescent="0.35">
      <c r="A43" s="48"/>
      <c r="B43" s="48" t="s">
        <v>17</v>
      </c>
      <c r="C43" s="48">
        <f t="shared" si="3"/>
        <v>41</v>
      </c>
      <c r="D43" s="48">
        <f t="shared" si="4"/>
        <v>6</v>
      </c>
      <c r="E43" s="56">
        <f t="shared" si="5"/>
        <v>0.14634146341463414</v>
      </c>
      <c r="F43" s="56">
        <f t="shared" si="6"/>
        <v>0.1245944192083063</v>
      </c>
      <c r="G43" s="54">
        <f t="shared" si="7"/>
        <v>7.7498878431153093E-2</v>
      </c>
      <c r="H43" s="55">
        <f t="shared" si="8"/>
        <v>0.13809278818000473</v>
      </c>
    </row>
    <row r="44" spans="1:8" x14ac:dyDescent="0.35">
      <c r="A44" s="48"/>
      <c r="B44" s="48" t="s">
        <v>18</v>
      </c>
      <c r="C44" s="48">
        <f t="shared" si="3"/>
        <v>44</v>
      </c>
      <c r="D44" s="48">
        <f t="shared" si="4"/>
        <v>6</v>
      </c>
      <c r="E44" s="56">
        <f t="shared" si="5"/>
        <v>0.13636363636363635</v>
      </c>
      <c r="F44" s="56">
        <f t="shared" si="6"/>
        <v>0.1245944192083063</v>
      </c>
      <c r="G44" s="54">
        <f t="shared" si="7"/>
        <v>7.2333995033476373E-2</v>
      </c>
      <c r="H44" s="55">
        <f t="shared" si="8"/>
        <v>0.13073057940041755</v>
      </c>
    </row>
    <row r="45" spans="1:8" x14ac:dyDescent="0.35">
      <c r="A45" s="48"/>
      <c r="B45" s="48" t="s">
        <v>19</v>
      </c>
      <c r="C45" s="48">
        <f t="shared" si="3"/>
        <v>5</v>
      </c>
      <c r="D45" s="48">
        <f t="shared" si="4"/>
        <v>0</v>
      </c>
      <c r="E45" s="56">
        <f t="shared" si="5"/>
        <v>0</v>
      </c>
      <c r="F45" s="56">
        <f t="shared" si="6"/>
        <v>0.1245944192083063</v>
      </c>
      <c r="G45" s="54">
        <f t="shared" si="7"/>
        <v>-1.1310371620259502E-11</v>
      </c>
      <c r="H45" s="55">
        <f t="shared" si="8"/>
        <v>0.43448146576692781</v>
      </c>
    </row>
    <row r="46" spans="1:8" x14ac:dyDescent="0.35">
      <c r="A46" s="48"/>
      <c r="B46" s="48" t="s">
        <v>46</v>
      </c>
      <c r="C46" s="48">
        <f t="shared" si="3"/>
        <v>1</v>
      </c>
      <c r="D46" s="48">
        <f t="shared" si="4"/>
        <v>0</v>
      </c>
      <c r="E46" s="56">
        <f t="shared" si="5"/>
        <v>0</v>
      </c>
      <c r="F46" s="56">
        <f t="shared" si="6"/>
        <v>0.1245944192083063</v>
      </c>
      <c r="G46" s="54">
        <f t="shared" si="7"/>
        <v>-2.0654999780381003E-11</v>
      </c>
      <c r="H46" s="55">
        <f t="shared" si="8"/>
        <v>0.79345001926555703</v>
      </c>
    </row>
    <row r="47" spans="1:8" x14ac:dyDescent="0.35">
      <c r="A47" s="48"/>
      <c r="B47" s="48" t="s">
        <v>47</v>
      </c>
      <c r="C47" s="48">
        <f t="shared" si="3"/>
        <v>1</v>
      </c>
      <c r="D47" s="48">
        <f t="shared" si="4"/>
        <v>0</v>
      </c>
      <c r="E47" s="56">
        <f t="shared" si="5"/>
        <v>0</v>
      </c>
      <c r="F47" s="56">
        <f t="shared" si="6"/>
        <v>0.1245944192083063</v>
      </c>
      <c r="G47" s="54">
        <f t="shared" si="7"/>
        <v>-2.0654999780381003E-11</v>
      </c>
      <c r="H47" s="55">
        <f t="shared" si="8"/>
        <v>0.79345001926555703</v>
      </c>
    </row>
    <row r="48" spans="1:8" x14ac:dyDescent="0.35">
      <c r="A48" s="48"/>
      <c r="B48" s="48" t="s">
        <v>48</v>
      </c>
      <c r="C48" s="48">
        <f t="shared" si="3"/>
        <v>1</v>
      </c>
      <c r="D48" s="48">
        <f t="shared" si="4"/>
        <v>0</v>
      </c>
      <c r="E48" s="56">
        <f t="shared" si="5"/>
        <v>0</v>
      </c>
      <c r="F48" s="56">
        <f t="shared" si="6"/>
        <v>0.1245944192083063</v>
      </c>
      <c r="G48" s="54">
        <f t="shared" si="7"/>
        <v>-2.0654999780381003E-11</v>
      </c>
      <c r="H48" s="55">
        <f t="shared" si="8"/>
        <v>0.79345001926555703</v>
      </c>
    </row>
    <row r="49" spans="1:8" x14ac:dyDescent="0.35">
      <c r="A49" s="48"/>
      <c r="B49" s="48" t="s">
        <v>20</v>
      </c>
      <c r="C49" s="48" t="e">
        <f t="shared" si="3"/>
        <v>#N/A</v>
      </c>
      <c r="D49" s="48" t="e">
        <f t="shared" si="4"/>
        <v>#N/A</v>
      </c>
      <c r="E49" s="56" t="e">
        <f t="shared" si="5"/>
        <v>#N/A</v>
      </c>
      <c r="F49" s="56" t="e">
        <f t="shared" si="6"/>
        <v>#N/A</v>
      </c>
      <c r="G49" s="54" t="e">
        <f t="shared" si="7"/>
        <v>#N/A</v>
      </c>
      <c r="H49" s="55" t="e">
        <f t="shared" si="8"/>
        <v>#N/A</v>
      </c>
    </row>
    <row r="50" spans="1:8" x14ac:dyDescent="0.35">
      <c r="A50" s="48"/>
      <c r="B50" s="48" t="s">
        <v>21</v>
      </c>
      <c r="C50" s="48">
        <f t="shared" si="3"/>
        <v>1</v>
      </c>
      <c r="D50" s="48">
        <f t="shared" si="4"/>
        <v>1</v>
      </c>
      <c r="E50" s="56">
        <f t="shared" si="5"/>
        <v>1</v>
      </c>
      <c r="F50" s="56">
        <f t="shared" si="6"/>
        <v>0.1245944192083063</v>
      </c>
      <c r="G50" s="54">
        <f t="shared" si="7"/>
        <v>0.79345001926555703</v>
      </c>
      <c r="H50" s="55">
        <f t="shared" si="8"/>
        <v>-2.0655033239336262E-11</v>
      </c>
    </row>
    <row r="51" spans="1:8" x14ac:dyDescent="0.35">
      <c r="A51" s="48"/>
      <c r="B51" s="48" t="s">
        <v>22</v>
      </c>
      <c r="C51" s="48">
        <f t="shared" si="3"/>
        <v>119</v>
      </c>
      <c r="D51" s="48">
        <f t="shared" si="4"/>
        <v>24</v>
      </c>
      <c r="E51" s="56">
        <f t="shared" si="5"/>
        <v>0.20168067226890757</v>
      </c>
      <c r="F51" s="56">
        <f t="shared" si="6"/>
        <v>0.1245944192083063</v>
      </c>
      <c r="G51" s="54">
        <f t="shared" si="7"/>
        <v>6.2238706414376926E-2</v>
      </c>
      <c r="H51" s="55">
        <f t="shared" si="8"/>
        <v>8.0896526180518458E-2</v>
      </c>
    </row>
    <row r="52" spans="1:8" x14ac:dyDescent="0.35">
      <c r="A52" s="48"/>
      <c r="B52" s="48" t="s">
        <v>9</v>
      </c>
      <c r="C52" s="48">
        <f t="shared" si="3"/>
        <v>217</v>
      </c>
      <c r="D52" s="48">
        <f t="shared" si="4"/>
        <v>38</v>
      </c>
      <c r="E52" s="56">
        <f t="shared" si="5"/>
        <v>0.17511520737327188</v>
      </c>
      <c r="F52" s="56">
        <f t="shared" si="6"/>
        <v>0.1245944192083063</v>
      </c>
      <c r="G52" s="54">
        <f t="shared" si="7"/>
        <v>4.4792603578575257E-2</v>
      </c>
      <c r="H52" s="55">
        <f t="shared" si="8"/>
        <v>5.6095069818370424E-2</v>
      </c>
    </row>
    <row r="53" spans="1:8" x14ac:dyDescent="0.35">
      <c r="A53" s="48" t="s">
        <v>26</v>
      </c>
      <c r="B53" s="48" t="s">
        <v>31</v>
      </c>
      <c r="C53" s="48">
        <f t="shared" si="3"/>
        <v>187</v>
      </c>
      <c r="D53" s="48">
        <f t="shared" si="4"/>
        <v>16</v>
      </c>
      <c r="E53" s="56">
        <f t="shared" si="5"/>
        <v>8.5561497326203204E-2</v>
      </c>
      <c r="F53" s="56">
        <f t="shared" si="6"/>
        <v>0.1245944192083063</v>
      </c>
      <c r="G53" s="54">
        <f t="shared" si="7"/>
        <v>3.2210194091828667E-2</v>
      </c>
      <c r="H53" s="55">
        <f t="shared" si="8"/>
        <v>4.889464105504078E-2</v>
      </c>
    </row>
    <row r="54" spans="1:8" x14ac:dyDescent="0.35">
      <c r="A54" s="48"/>
      <c r="B54" s="48" t="s">
        <v>25</v>
      </c>
      <c r="C54" s="48">
        <f t="shared" si="3"/>
        <v>187</v>
      </c>
      <c r="D54" s="48">
        <f t="shared" si="4"/>
        <v>16</v>
      </c>
      <c r="E54" s="56">
        <f t="shared" si="5"/>
        <v>8.5561497326203204E-2</v>
      </c>
      <c r="F54" s="56">
        <f t="shared" si="6"/>
        <v>0.1245944192083063</v>
      </c>
      <c r="G54" s="54">
        <f t="shared" si="7"/>
        <v>3.2210194091828667E-2</v>
      </c>
      <c r="H54" s="55">
        <f t="shared" si="8"/>
        <v>4.889464105504078E-2</v>
      </c>
    </row>
    <row r="55" spans="1:8" x14ac:dyDescent="0.35">
      <c r="A55" s="48"/>
      <c r="B55" s="48" t="s">
        <v>0</v>
      </c>
      <c r="C55" s="48">
        <f t="shared" si="3"/>
        <v>1541</v>
      </c>
      <c r="D55" s="48">
        <f t="shared" si="4"/>
        <v>192</v>
      </c>
      <c r="E55" s="56">
        <f t="shared" si="5"/>
        <v>0.1245944192083063</v>
      </c>
      <c r="F55" s="56">
        <f t="shared" si="6"/>
        <v>0.1245944192083063</v>
      </c>
      <c r="G55" s="54">
        <f t="shared" si="7"/>
        <v>3.2210194091828667E-2</v>
      </c>
      <c r="H55" s="55">
        <f t="shared" si="8"/>
        <v>1.7428624303922946E-2</v>
      </c>
    </row>
    <row r="56" spans="1:8" x14ac:dyDescent="0.35">
      <c r="A56" s="48"/>
      <c r="B56" s="48"/>
      <c r="C56" s="48"/>
      <c r="D56" s="48"/>
      <c r="E56" s="48"/>
      <c r="F56" s="48"/>
    </row>
  </sheetData>
  <mergeCells count="4">
    <mergeCell ref="A5:A8"/>
    <mergeCell ref="A9:A12"/>
    <mergeCell ref="A13:A24"/>
    <mergeCell ref="A25:A26"/>
  </mergeCells>
  <pageMargins left="0.7" right="0.7" top="0.75" bottom="0.75" header="0.3" footer="0.3"/>
  <pageSetup paperSize="9" orientation="portrait" r:id="rId1"/>
  <ignoredErrors>
    <ignoredError sqref="C36:H49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63"/>
  <sheetViews>
    <sheetView topLeftCell="A4" zoomScale="80" zoomScaleNormal="80" workbookViewId="0">
      <selection activeCell="A22" sqref="A22"/>
    </sheetView>
  </sheetViews>
  <sheetFormatPr defaultColWidth="9.1796875" defaultRowHeight="14.5" x14ac:dyDescent="0.35"/>
  <cols>
    <col min="1" max="1" width="17.54296875" style="1" customWidth="1"/>
    <col min="2" max="2" width="25.54296875" style="1" customWidth="1"/>
    <col min="3" max="3" width="26.26953125" style="1" customWidth="1"/>
    <col min="4" max="4" width="27.81640625" style="1" customWidth="1"/>
    <col min="5" max="5" width="29.7265625" style="1" customWidth="1"/>
    <col min="6" max="6" width="18.7265625" style="1" customWidth="1"/>
    <col min="7" max="13" width="9.1796875" style="57"/>
    <col min="14" max="14" width="9.1796875" style="39"/>
    <col min="15" max="16384" width="9.1796875" style="1"/>
  </cols>
  <sheetData>
    <row r="2" spans="1:12" ht="35.25" customHeight="1" x14ac:dyDescent="0.35">
      <c r="A2" s="67" t="s">
        <v>1</v>
      </c>
      <c r="B2" s="67"/>
      <c r="C2" s="67"/>
      <c r="D2" s="67"/>
      <c r="E2" s="67"/>
      <c r="F2" s="67"/>
      <c r="G2" s="67"/>
      <c r="H2" s="67"/>
    </row>
    <row r="4" spans="1:12" ht="87" x14ac:dyDescent="0.35">
      <c r="A4" s="8" t="s">
        <v>2</v>
      </c>
      <c r="B4" s="12" t="s">
        <v>3</v>
      </c>
      <c r="C4" s="8" t="s">
        <v>32</v>
      </c>
      <c r="D4" s="8" t="s">
        <v>33</v>
      </c>
      <c r="E4" s="8" t="s">
        <v>37</v>
      </c>
      <c r="F4" s="22" t="s">
        <v>35</v>
      </c>
      <c r="I4" s="58" t="s">
        <v>27</v>
      </c>
      <c r="J4" s="58" t="s">
        <v>28</v>
      </c>
      <c r="K4" s="58" t="s">
        <v>29</v>
      </c>
      <c r="L4" s="58" t="s">
        <v>30</v>
      </c>
    </row>
    <row r="5" spans="1:12" x14ac:dyDescent="0.35">
      <c r="A5" s="62" t="s">
        <v>4</v>
      </c>
      <c r="B5" s="19" t="s">
        <v>10</v>
      </c>
      <c r="C5" s="13">
        <v>759</v>
      </c>
      <c r="D5" s="13">
        <v>103</v>
      </c>
      <c r="E5" s="14">
        <f>D5/C5</f>
        <v>0.13570487483530963</v>
      </c>
      <c r="F5" s="23" t="str">
        <f>ROUND(I5*100,0)&amp;-ROUND(J5*100,0)&amp;"%"</f>
        <v>11-16%</v>
      </c>
      <c r="G5" s="59">
        <f t="shared" ref="G5:G20" si="0">$E$21</f>
        <v>0.14032869785082175</v>
      </c>
      <c r="I5" s="60">
        <v>0.11316727780893185</v>
      </c>
      <c r="J5" s="60">
        <v>0.16191143621740364</v>
      </c>
      <c r="K5" s="61">
        <v>2.3099534688319337E-2</v>
      </c>
      <c r="L5" s="61">
        <v>2.6593479214563481E-2</v>
      </c>
    </row>
    <row r="6" spans="1:12" x14ac:dyDescent="0.35">
      <c r="A6" s="63"/>
      <c r="B6" s="20" t="s">
        <v>11</v>
      </c>
      <c r="C6" s="13">
        <v>2</v>
      </c>
      <c r="D6" s="13">
        <v>0</v>
      </c>
      <c r="E6" s="35" t="s">
        <v>36</v>
      </c>
      <c r="F6" s="35" t="s">
        <v>36</v>
      </c>
      <c r="G6" s="59">
        <f t="shared" si="0"/>
        <v>0.14032869785082175</v>
      </c>
      <c r="I6" s="60">
        <v>1.7119058564123158E-11</v>
      </c>
      <c r="J6" s="60">
        <v>0.65761885702916056</v>
      </c>
      <c r="K6" s="61">
        <v>0.2718412083227742</v>
      </c>
      <c r="L6" s="61">
        <v>0.45900655188054901</v>
      </c>
    </row>
    <row r="7" spans="1:12" x14ac:dyDescent="0.35">
      <c r="A7" s="63"/>
      <c r="B7" s="20" t="s">
        <v>12</v>
      </c>
      <c r="C7" s="13">
        <v>262</v>
      </c>
      <c r="D7" s="13">
        <v>37</v>
      </c>
      <c r="E7" s="14">
        <f t="shared" ref="E7:E21" si="1">D7/C7</f>
        <v>0.14122137404580154</v>
      </c>
      <c r="F7" s="23" t="str">
        <f t="shared" ref="F7:F21" si="2">ROUND(I7*100,0)&amp;-ROUND(J7*100,0)&amp;"%"</f>
        <v>10-19%</v>
      </c>
      <c r="G7" s="59">
        <f t="shared" si="0"/>
        <v>0.14032869785082175</v>
      </c>
      <c r="I7" s="60">
        <v>0.10422331943008194</v>
      </c>
      <c r="J7" s="60">
        <v>0.18858822366273847</v>
      </c>
      <c r="K7" s="61">
        <v>3.8822099244059119E-2</v>
      </c>
      <c r="L7" s="61">
        <v>4.8381910110213644E-2</v>
      </c>
    </row>
    <row r="8" spans="1:12" x14ac:dyDescent="0.35">
      <c r="A8" s="64"/>
      <c r="B8" s="15" t="s">
        <v>5</v>
      </c>
      <c r="C8" s="26">
        <v>1023</v>
      </c>
      <c r="D8" s="26">
        <v>140</v>
      </c>
      <c r="E8" s="17">
        <f t="shared" si="1"/>
        <v>0.13685239491691104</v>
      </c>
      <c r="F8" s="24" t="str">
        <f t="shared" si="2"/>
        <v>12-16%</v>
      </c>
      <c r="G8" s="59">
        <f t="shared" si="0"/>
        <v>0.14032869785082175</v>
      </c>
      <c r="I8" s="60">
        <v>0.1171455607672775</v>
      </c>
      <c r="J8" s="60">
        <v>0.15927632021650628</v>
      </c>
      <c r="K8" s="61">
        <v>2.0326433418999368E-2</v>
      </c>
      <c r="L8" s="61">
        <v>2.288430605130895E-2</v>
      </c>
    </row>
    <row r="9" spans="1:12" x14ac:dyDescent="0.35">
      <c r="A9" s="62" t="s">
        <v>6</v>
      </c>
      <c r="B9" s="20" t="s">
        <v>13</v>
      </c>
      <c r="C9" s="13">
        <v>1</v>
      </c>
      <c r="D9" s="13">
        <v>0</v>
      </c>
      <c r="E9" s="35" t="s">
        <v>36</v>
      </c>
      <c r="F9" s="35" t="s">
        <v>36</v>
      </c>
      <c r="G9" s="59">
        <f t="shared" si="0"/>
        <v>0.14032869785082175</v>
      </c>
      <c r="I9" s="60">
        <v>2.0654999780381003E-11</v>
      </c>
      <c r="J9" s="60">
        <v>0.79345001926555703</v>
      </c>
      <c r="K9" s="61">
        <v>-2.0654999780381003E-11</v>
      </c>
      <c r="L9" s="61">
        <v>0.79345001926555703</v>
      </c>
    </row>
    <row r="10" spans="1:12" x14ac:dyDescent="0.35">
      <c r="A10" s="63"/>
      <c r="B10" s="20" t="s">
        <v>15</v>
      </c>
      <c r="C10" s="13">
        <v>96</v>
      </c>
      <c r="D10" s="13">
        <v>5</v>
      </c>
      <c r="E10" s="14">
        <f t="shared" si="1"/>
        <v>5.2083333333333336E-2</v>
      </c>
      <c r="F10" s="23" t="str">
        <f t="shared" si="2"/>
        <v>2-12%</v>
      </c>
      <c r="G10" s="59">
        <f t="shared" si="0"/>
        <v>0.14032869785082175</v>
      </c>
      <c r="I10" s="60">
        <v>2.244963710186601E-2</v>
      </c>
      <c r="J10" s="60">
        <v>0.11618460893958878</v>
      </c>
      <c r="K10" s="61">
        <v>4.7865248485359939E-2</v>
      </c>
      <c r="L10" s="61">
        <v>8.419937353322976E-2</v>
      </c>
    </row>
    <row r="11" spans="1:12" x14ac:dyDescent="0.35">
      <c r="A11" s="64"/>
      <c r="B11" s="15" t="s">
        <v>7</v>
      </c>
      <c r="C11" s="26">
        <v>97</v>
      </c>
      <c r="D11" s="26">
        <v>5</v>
      </c>
      <c r="E11" s="17">
        <f t="shared" si="1"/>
        <v>5.1546391752577317E-2</v>
      </c>
      <c r="F11" s="24" t="str">
        <f t="shared" si="2"/>
        <v>2-12%</v>
      </c>
      <c r="G11" s="59">
        <f t="shared" si="0"/>
        <v>0.14032869785082175</v>
      </c>
      <c r="I11" s="60">
        <v>2.2216087284214148E-2</v>
      </c>
      <c r="J11" s="60">
        <v>0.11504338424351467</v>
      </c>
      <c r="K11" s="61">
        <v>5.0328746992625004E-2</v>
      </c>
      <c r="L11" s="61">
        <v>8.4970722334959073E-2</v>
      </c>
    </row>
    <row r="12" spans="1:12" x14ac:dyDescent="0.35">
      <c r="A12" s="62" t="s">
        <v>8</v>
      </c>
      <c r="B12" s="20" t="s">
        <v>16</v>
      </c>
      <c r="C12" s="13">
        <v>1</v>
      </c>
      <c r="D12" s="13">
        <v>0</v>
      </c>
      <c r="E12" s="35" t="s">
        <v>36</v>
      </c>
      <c r="F12" s="35" t="s">
        <v>36</v>
      </c>
      <c r="G12" s="59">
        <f t="shared" si="0"/>
        <v>0.14032869785082175</v>
      </c>
      <c r="I12" s="60">
        <v>2.0654999780381003E-11</v>
      </c>
      <c r="J12" s="60">
        <v>0.79345001926555703</v>
      </c>
      <c r="K12" s="61">
        <v>-1.2752755544863424E-11</v>
      </c>
      <c r="L12" s="61">
        <v>0.48988982039941581</v>
      </c>
    </row>
    <row r="13" spans="1:12" x14ac:dyDescent="0.35">
      <c r="A13" s="63"/>
      <c r="B13" s="20" t="s">
        <v>17</v>
      </c>
      <c r="C13" s="13">
        <v>44</v>
      </c>
      <c r="D13" s="13">
        <v>4</v>
      </c>
      <c r="E13" s="14">
        <f t="shared" si="1"/>
        <v>9.0909090909090912E-2</v>
      </c>
      <c r="F13" s="23" t="str">
        <f t="shared" si="2"/>
        <v>4-21%</v>
      </c>
      <c r="G13" s="59">
        <f t="shared" si="0"/>
        <v>0.14032869785082175</v>
      </c>
      <c r="I13" s="60">
        <v>3.5922257592188138E-2</v>
      </c>
      <c r="J13" s="60">
        <v>0.21159208163880253</v>
      </c>
      <c r="K13" s="61">
        <v>6.1364116394018058E-2</v>
      </c>
      <c r="L13" s="61">
        <v>0.12168233072731598</v>
      </c>
    </row>
    <row r="14" spans="1:12" x14ac:dyDescent="0.35">
      <c r="A14" s="63"/>
      <c r="B14" s="20" t="s">
        <v>18</v>
      </c>
      <c r="C14" s="13">
        <v>59</v>
      </c>
      <c r="D14" s="13">
        <v>5</v>
      </c>
      <c r="E14" s="14">
        <f t="shared" si="1"/>
        <v>8.4745762711864403E-2</v>
      </c>
      <c r="F14" s="23" t="str">
        <f t="shared" si="2"/>
        <v>4-18%</v>
      </c>
      <c r="G14" s="59">
        <f t="shared" si="0"/>
        <v>0.14032869785082175</v>
      </c>
      <c r="I14" s="60">
        <v>3.6742092952289016E-2</v>
      </c>
      <c r="J14" s="60">
        <v>0.18351769894185196</v>
      </c>
      <c r="K14" s="61">
        <v>8.1654860654119463E-2</v>
      </c>
      <c r="L14" s="61">
        <v>0.12042417297429853</v>
      </c>
    </row>
    <row r="15" spans="1:12" x14ac:dyDescent="0.35">
      <c r="A15" s="63"/>
      <c r="B15" s="20" t="s">
        <v>19</v>
      </c>
      <c r="C15" s="13">
        <v>5</v>
      </c>
      <c r="D15" s="13">
        <v>0</v>
      </c>
      <c r="E15" s="35" t="s">
        <v>36</v>
      </c>
      <c r="F15" s="35" t="s">
        <v>36</v>
      </c>
      <c r="G15" s="59">
        <f t="shared" si="0"/>
        <v>0.14032869785082175</v>
      </c>
      <c r="I15" s="60">
        <v>1.1310371620259502E-11</v>
      </c>
      <c r="J15" s="60">
        <v>0.43448146576692781</v>
      </c>
      <c r="K15" s="61">
        <v>0.20441260661609159</v>
      </c>
      <c r="L15" s="61">
        <v>0.44935751682217584</v>
      </c>
    </row>
    <row r="16" spans="1:12" x14ac:dyDescent="0.35">
      <c r="A16" s="63"/>
      <c r="B16" s="20" t="s">
        <v>20</v>
      </c>
      <c r="C16" s="13">
        <v>1</v>
      </c>
      <c r="D16" s="13">
        <v>0</v>
      </c>
      <c r="E16" s="35" t="s">
        <v>36</v>
      </c>
      <c r="F16" s="35" t="s">
        <v>36</v>
      </c>
      <c r="G16" s="59">
        <f t="shared" si="0"/>
        <v>0.14032869785082175</v>
      </c>
      <c r="I16" s="60">
        <v>2.0654999780381003E-11</v>
      </c>
      <c r="J16" s="60">
        <v>0.79345001926555703</v>
      </c>
      <c r="K16" s="61">
        <v>0.40546851202584261</v>
      </c>
      <c r="L16" s="61">
        <v>0.40546851202584266</v>
      </c>
    </row>
    <row r="17" spans="1:12" x14ac:dyDescent="0.35">
      <c r="A17" s="63"/>
      <c r="B17" s="20" t="s">
        <v>22</v>
      </c>
      <c r="C17" s="13">
        <v>144</v>
      </c>
      <c r="D17" s="13">
        <v>36</v>
      </c>
      <c r="E17" s="14">
        <f t="shared" si="1"/>
        <v>0.25</v>
      </c>
      <c r="F17" s="23" t="str">
        <f t="shared" si="2"/>
        <v>19-33%</v>
      </c>
      <c r="G17" s="59">
        <f t="shared" si="0"/>
        <v>0.14032869785082175</v>
      </c>
      <c r="I17" s="60">
        <v>0.1863951761940385</v>
      </c>
      <c r="J17" s="60">
        <v>0.32659659092755039</v>
      </c>
      <c r="K17" s="61">
        <v>6.8115285686614457E-2</v>
      </c>
      <c r="L17" s="61">
        <v>8.0259606112498605E-2</v>
      </c>
    </row>
    <row r="18" spans="1:12" x14ac:dyDescent="0.35">
      <c r="A18" s="64"/>
      <c r="B18" s="21" t="s">
        <v>9</v>
      </c>
      <c r="C18" s="26">
        <v>254</v>
      </c>
      <c r="D18" s="26">
        <v>45</v>
      </c>
      <c r="E18" s="17">
        <f t="shared" si="1"/>
        <v>0.17716535433070865</v>
      </c>
      <c r="F18" s="24" t="str">
        <f t="shared" si="2"/>
        <v>14-23%</v>
      </c>
      <c r="G18" s="59">
        <f t="shared" si="0"/>
        <v>0.14032869785082175</v>
      </c>
      <c r="I18" s="60">
        <v>0.13512427202374669</v>
      </c>
      <c r="J18" s="60">
        <v>0.22882592169465435</v>
      </c>
      <c r="K18" s="61">
        <v>4.7149119331335004E-2</v>
      </c>
      <c r="L18" s="61">
        <v>5.5366314341973782E-2</v>
      </c>
    </row>
    <row r="19" spans="1:12" x14ac:dyDescent="0.35">
      <c r="A19" s="65" t="s">
        <v>34</v>
      </c>
      <c r="B19" s="25" t="s">
        <v>31</v>
      </c>
      <c r="C19" s="13">
        <v>208</v>
      </c>
      <c r="D19" s="13">
        <v>32</v>
      </c>
      <c r="E19" s="9">
        <f t="shared" si="1"/>
        <v>0.15384615384615385</v>
      </c>
      <c r="F19" s="23" t="str">
        <f t="shared" si="2"/>
        <v>11-21%</v>
      </c>
      <c r="G19" s="59">
        <f t="shared" si="0"/>
        <v>0.14032869785082175</v>
      </c>
      <c r="I19" s="60">
        <v>0.11113352105771641</v>
      </c>
      <c r="J19" s="60">
        <v>0.20911280174187966</v>
      </c>
      <c r="K19" s="61">
        <v>4.2712632788437441E-2</v>
      </c>
      <c r="L19" s="61">
        <v>5.5266647895725801E-2</v>
      </c>
    </row>
    <row r="20" spans="1:12" x14ac:dyDescent="0.35">
      <c r="A20" s="66"/>
      <c r="B20" s="21" t="s">
        <v>25</v>
      </c>
      <c r="C20" s="26">
        <v>208</v>
      </c>
      <c r="D20" s="26">
        <v>32</v>
      </c>
      <c r="E20" s="33">
        <f t="shared" si="1"/>
        <v>0.15384615384615385</v>
      </c>
      <c r="F20" s="24" t="str">
        <f t="shared" si="2"/>
        <v>11-21%</v>
      </c>
      <c r="G20" s="59">
        <f t="shared" si="0"/>
        <v>0.14032869785082175</v>
      </c>
      <c r="I20" s="60">
        <v>0.11113352105771641</v>
      </c>
      <c r="J20" s="60">
        <v>0.20911280174187966</v>
      </c>
      <c r="K20" s="61">
        <v>3.3886382057918191E-2</v>
      </c>
      <c r="L20" s="61">
        <v>4.6060403139468784E-2</v>
      </c>
    </row>
    <row r="21" spans="1:12" x14ac:dyDescent="0.35">
      <c r="A21" s="18"/>
      <c r="B21" s="10" t="s">
        <v>0</v>
      </c>
      <c r="C21" s="16">
        <v>1582</v>
      </c>
      <c r="D21" s="16">
        <v>222</v>
      </c>
      <c r="E21" s="33">
        <f t="shared" si="1"/>
        <v>0.14032869785082175</v>
      </c>
      <c r="F21" s="24" t="str">
        <f t="shared" si="2"/>
        <v>12-16%</v>
      </c>
      <c r="I21" s="60">
        <v>0.12408324023038222</v>
      </c>
      <c r="J21" s="60">
        <v>0.15831664603930409</v>
      </c>
      <c r="K21" s="61">
        <v>1.6724323778998573E-2</v>
      </c>
      <c r="L21" s="61">
        <v>1.8357055245530829E-2</v>
      </c>
    </row>
    <row r="23" spans="1:12" x14ac:dyDescent="0.35">
      <c r="A23" s="48"/>
      <c r="B23" s="48"/>
      <c r="C23" s="48"/>
      <c r="D23" s="48"/>
      <c r="E23" s="48"/>
      <c r="F23" s="48"/>
    </row>
    <row r="24" spans="1:12" x14ac:dyDescent="0.35">
      <c r="A24" s="48" t="s">
        <v>2</v>
      </c>
      <c r="B24" s="48" t="s">
        <v>3</v>
      </c>
      <c r="C24" s="48" t="s">
        <v>32</v>
      </c>
      <c r="D24" s="48" t="s">
        <v>33</v>
      </c>
      <c r="E24" s="57" t="s">
        <v>49</v>
      </c>
      <c r="F24" s="57"/>
      <c r="G24" s="53" t="s">
        <v>29</v>
      </c>
      <c r="H24" s="53" t="s">
        <v>30</v>
      </c>
      <c r="I24" s="57" t="s">
        <v>27</v>
      </c>
      <c r="J24" s="57" t="s">
        <v>28</v>
      </c>
      <c r="K24" s="57" t="s">
        <v>29</v>
      </c>
      <c r="L24" s="57" t="s">
        <v>30</v>
      </c>
    </row>
    <row r="25" spans="1:12" x14ac:dyDescent="0.35">
      <c r="A25" s="48" t="s">
        <v>4</v>
      </c>
      <c r="B25" s="48" t="s">
        <v>10</v>
      </c>
      <c r="C25" s="48">
        <f>VLOOKUP(B25,$B$5:$L$20,2,0)</f>
        <v>759</v>
      </c>
      <c r="D25" s="48">
        <f>VLOOKUP(B25,$B$5:$L$20,3,0)</f>
        <v>103</v>
      </c>
      <c r="E25" s="56">
        <f>VLOOKUP(B25,$B$5:$L$20,4,0)</f>
        <v>0.13570487483530963</v>
      </c>
      <c r="F25" s="56">
        <f>VLOOKUP(B25,$B$5:$L$20,6,0)</f>
        <v>0.14032869785082175</v>
      </c>
      <c r="G25" s="55">
        <f>VLOOKUP(B25,$B$5:$L$20,10,0)</f>
        <v>2.3099534688319337E-2</v>
      </c>
      <c r="H25" s="55">
        <f>VLOOKUP(B25,$B$5:$L$20,11,0)</f>
        <v>2.6593479214563481E-2</v>
      </c>
    </row>
    <row r="26" spans="1:12" x14ac:dyDescent="0.35">
      <c r="A26" s="48"/>
      <c r="B26" s="48" t="s">
        <v>42</v>
      </c>
      <c r="C26" s="48">
        <f t="shared" ref="C26:C49" si="3">VLOOKUP(B26,$B$5:$L$20,2,0)</f>
        <v>2</v>
      </c>
      <c r="D26" s="48">
        <f t="shared" ref="D26:D49" si="4">VLOOKUP(B26,$B$5:$L$20,3,0)</f>
        <v>0</v>
      </c>
      <c r="E26" s="56" t="str">
        <f t="shared" ref="E26:E49" si="5">VLOOKUP(B26,$B$5:$L$20,4,0)</f>
        <v>-</v>
      </c>
      <c r="F26" s="56">
        <f t="shared" ref="F26:F49" si="6">VLOOKUP(B26,$B$5:$L$20,6,0)</f>
        <v>0.14032869785082175</v>
      </c>
      <c r="G26" s="55">
        <f t="shared" ref="G26:G49" si="7">VLOOKUP(B26,$B$5:$L$20,10,0)</f>
        <v>0.2718412083227742</v>
      </c>
      <c r="H26" s="55">
        <f t="shared" ref="H26:H49" si="8">VLOOKUP(B26,$B$5:$L$20,11,0)</f>
        <v>0.45900655188054901</v>
      </c>
    </row>
    <row r="27" spans="1:12" x14ac:dyDescent="0.35">
      <c r="A27" s="48"/>
      <c r="B27" s="48" t="s">
        <v>12</v>
      </c>
      <c r="C27" s="48">
        <f t="shared" si="3"/>
        <v>262</v>
      </c>
      <c r="D27" s="48">
        <f t="shared" si="4"/>
        <v>37</v>
      </c>
      <c r="E27" s="56">
        <f t="shared" si="5"/>
        <v>0.14122137404580154</v>
      </c>
      <c r="F27" s="56">
        <f t="shared" si="6"/>
        <v>0.14032869785082175</v>
      </c>
      <c r="G27" s="55">
        <f t="shared" si="7"/>
        <v>3.8822099244059119E-2</v>
      </c>
      <c r="H27" s="55">
        <f t="shared" si="8"/>
        <v>4.8381910110213644E-2</v>
      </c>
    </row>
    <row r="28" spans="1:12" x14ac:dyDescent="0.35">
      <c r="A28" s="48"/>
      <c r="B28" s="48" t="s">
        <v>5</v>
      </c>
      <c r="C28" s="48">
        <f t="shared" si="3"/>
        <v>1023</v>
      </c>
      <c r="D28" s="48">
        <f t="shared" si="4"/>
        <v>140</v>
      </c>
      <c r="E28" s="56">
        <f t="shared" si="5"/>
        <v>0.13685239491691104</v>
      </c>
      <c r="F28" s="56">
        <f t="shared" si="6"/>
        <v>0.14032869785082175</v>
      </c>
      <c r="G28" s="55">
        <f t="shared" si="7"/>
        <v>2.0326433418999368E-2</v>
      </c>
      <c r="H28" s="55">
        <f t="shared" si="8"/>
        <v>2.288430605130895E-2</v>
      </c>
    </row>
    <row r="29" spans="1:12" x14ac:dyDescent="0.35">
      <c r="A29" s="48" t="s">
        <v>6</v>
      </c>
      <c r="B29" s="48" t="s">
        <v>13</v>
      </c>
      <c r="C29" s="48">
        <f t="shared" si="3"/>
        <v>1</v>
      </c>
      <c r="D29" s="48">
        <f t="shared" si="4"/>
        <v>0</v>
      </c>
      <c r="E29" s="56" t="str">
        <f t="shared" si="5"/>
        <v>-</v>
      </c>
      <c r="F29" s="56">
        <f t="shared" si="6"/>
        <v>0.14032869785082175</v>
      </c>
      <c r="G29" s="55">
        <f t="shared" si="7"/>
        <v>-2.0654999780381003E-11</v>
      </c>
      <c r="H29" s="55">
        <f t="shared" si="8"/>
        <v>0.79345001926555703</v>
      </c>
    </row>
    <row r="30" spans="1:12" x14ac:dyDescent="0.35">
      <c r="A30" s="48"/>
      <c r="B30" s="48" t="s">
        <v>14</v>
      </c>
      <c r="C30" s="48" t="e">
        <f t="shared" si="3"/>
        <v>#N/A</v>
      </c>
      <c r="D30" s="48" t="e">
        <f t="shared" si="4"/>
        <v>#N/A</v>
      </c>
      <c r="E30" s="56" t="e">
        <f t="shared" si="5"/>
        <v>#N/A</v>
      </c>
      <c r="F30" s="56" t="e">
        <f t="shared" si="6"/>
        <v>#N/A</v>
      </c>
      <c r="G30" s="55" t="e">
        <f t="shared" si="7"/>
        <v>#N/A</v>
      </c>
      <c r="H30" s="55" t="e">
        <f t="shared" si="8"/>
        <v>#N/A</v>
      </c>
    </row>
    <row r="31" spans="1:12" x14ac:dyDescent="0.35">
      <c r="A31" s="48"/>
      <c r="B31" s="48" t="s">
        <v>43</v>
      </c>
      <c r="C31" s="48" t="e">
        <f t="shared" si="3"/>
        <v>#N/A</v>
      </c>
      <c r="D31" s="48" t="e">
        <f t="shared" si="4"/>
        <v>#N/A</v>
      </c>
      <c r="E31" s="56" t="e">
        <f t="shared" si="5"/>
        <v>#N/A</v>
      </c>
      <c r="F31" s="56" t="e">
        <f t="shared" si="6"/>
        <v>#N/A</v>
      </c>
      <c r="G31" s="55" t="e">
        <f t="shared" si="7"/>
        <v>#N/A</v>
      </c>
      <c r="H31" s="55" t="e">
        <f t="shared" si="8"/>
        <v>#N/A</v>
      </c>
    </row>
    <row r="32" spans="1:12" x14ac:dyDescent="0.35">
      <c r="A32" s="48"/>
      <c r="B32" s="48" t="s">
        <v>15</v>
      </c>
      <c r="C32" s="48">
        <f t="shared" si="3"/>
        <v>96</v>
      </c>
      <c r="D32" s="48">
        <f t="shared" si="4"/>
        <v>5</v>
      </c>
      <c r="E32" s="56">
        <f t="shared" si="5"/>
        <v>5.2083333333333336E-2</v>
      </c>
      <c r="F32" s="56">
        <f t="shared" si="6"/>
        <v>0.14032869785082175</v>
      </c>
      <c r="G32" s="55">
        <f t="shared" si="7"/>
        <v>4.7865248485359939E-2</v>
      </c>
      <c r="H32" s="55">
        <f t="shared" si="8"/>
        <v>8.419937353322976E-2</v>
      </c>
    </row>
    <row r="33" spans="1:8" x14ac:dyDescent="0.35">
      <c r="A33" s="48"/>
      <c r="B33" s="48" t="s">
        <v>7</v>
      </c>
      <c r="C33" s="48">
        <f t="shared" si="3"/>
        <v>97</v>
      </c>
      <c r="D33" s="48">
        <f t="shared" si="4"/>
        <v>5</v>
      </c>
      <c r="E33" s="56">
        <f t="shared" si="5"/>
        <v>5.1546391752577317E-2</v>
      </c>
      <c r="F33" s="56">
        <f t="shared" si="6"/>
        <v>0.14032869785082175</v>
      </c>
      <c r="G33" s="55">
        <f t="shared" si="7"/>
        <v>5.0328746992625004E-2</v>
      </c>
      <c r="H33" s="55">
        <f t="shared" si="8"/>
        <v>8.4970722334959073E-2</v>
      </c>
    </row>
    <row r="34" spans="1:8" x14ac:dyDescent="0.35">
      <c r="A34" s="48" t="s">
        <v>8</v>
      </c>
      <c r="B34" s="48" t="s">
        <v>16</v>
      </c>
      <c r="C34" s="48">
        <f t="shared" si="3"/>
        <v>1</v>
      </c>
      <c r="D34" s="48">
        <f t="shared" si="4"/>
        <v>0</v>
      </c>
      <c r="E34" s="56" t="str">
        <f t="shared" si="5"/>
        <v>-</v>
      </c>
      <c r="F34" s="56">
        <f t="shared" si="6"/>
        <v>0.14032869785082175</v>
      </c>
      <c r="G34" s="55">
        <f t="shared" si="7"/>
        <v>-1.2752755544863424E-11</v>
      </c>
      <c r="H34" s="55">
        <f t="shared" si="8"/>
        <v>0.48988982039941581</v>
      </c>
    </row>
    <row r="35" spans="1:8" x14ac:dyDescent="0.35">
      <c r="A35" s="48"/>
      <c r="B35" s="48" t="s">
        <v>44</v>
      </c>
      <c r="C35" s="48" t="e">
        <f t="shared" si="3"/>
        <v>#N/A</v>
      </c>
      <c r="D35" s="48" t="e">
        <f t="shared" si="4"/>
        <v>#N/A</v>
      </c>
      <c r="E35" s="56" t="e">
        <f t="shared" si="5"/>
        <v>#N/A</v>
      </c>
      <c r="F35" s="56" t="e">
        <f t="shared" si="6"/>
        <v>#N/A</v>
      </c>
      <c r="G35" s="55" t="e">
        <f t="shared" si="7"/>
        <v>#N/A</v>
      </c>
      <c r="H35" s="55" t="e">
        <f t="shared" si="8"/>
        <v>#N/A</v>
      </c>
    </row>
    <row r="36" spans="1:8" x14ac:dyDescent="0.35">
      <c r="A36" s="48"/>
      <c r="B36" s="48" t="s">
        <v>45</v>
      </c>
      <c r="C36" s="48" t="e">
        <f t="shared" si="3"/>
        <v>#N/A</v>
      </c>
      <c r="D36" s="48" t="e">
        <f t="shared" si="4"/>
        <v>#N/A</v>
      </c>
      <c r="E36" s="56" t="e">
        <f t="shared" si="5"/>
        <v>#N/A</v>
      </c>
      <c r="F36" s="56" t="e">
        <f t="shared" si="6"/>
        <v>#N/A</v>
      </c>
      <c r="G36" s="55" t="e">
        <f t="shared" si="7"/>
        <v>#N/A</v>
      </c>
      <c r="H36" s="55" t="e">
        <f t="shared" si="8"/>
        <v>#N/A</v>
      </c>
    </row>
    <row r="37" spans="1:8" x14ac:dyDescent="0.35">
      <c r="A37" s="48"/>
      <c r="B37" s="48" t="s">
        <v>17</v>
      </c>
      <c r="C37" s="48">
        <f t="shared" si="3"/>
        <v>44</v>
      </c>
      <c r="D37" s="48">
        <f t="shared" si="4"/>
        <v>4</v>
      </c>
      <c r="E37" s="56">
        <f t="shared" si="5"/>
        <v>9.0909090909090912E-2</v>
      </c>
      <c r="F37" s="56">
        <f t="shared" si="6"/>
        <v>0.14032869785082175</v>
      </c>
      <c r="G37" s="55">
        <f t="shared" si="7"/>
        <v>6.1364116394018058E-2</v>
      </c>
      <c r="H37" s="55">
        <f t="shared" si="8"/>
        <v>0.12168233072731598</v>
      </c>
    </row>
    <row r="38" spans="1:8" x14ac:dyDescent="0.35">
      <c r="A38" s="48"/>
      <c r="B38" s="48" t="s">
        <v>18</v>
      </c>
      <c r="C38" s="48">
        <f t="shared" si="3"/>
        <v>59</v>
      </c>
      <c r="D38" s="48">
        <f t="shared" si="4"/>
        <v>5</v>
      </c>
      <c r="E38" s="56">
        <f t="shared" si="5"/>
        <v>8.4745762711864403E-2</v>
      </c>
      <c r="F38" s="56">
        <f t="shared" si="6"/>
        <v>0.14032869785082175</v>
      </c>
      <c r="G38" s="55">
        <f t="shared" si="7"/>
        <v>8.1654860654119463E-2</v>
      </c>
      <c r="H38" s="55">
        <f t="shared" si="8"/>
        <v>0.12042417297429853</v>
      </c>
    </row>
    <row r="39" spans="1:8" x14ac:dyDescent="0.35">
      <c r="A39" s="48"/>
      <c r="B39" s="48" t="s">
        <v>19</v>
      </c>
      <c r="C39" s="48">
        <f t="shared" si="3"/>
        <v>5</v>
      </c>
      <c r="D39" s="48">
        <f t="shared" si="4"/>
        <v>0</v>
      </c>
      <c r="E39" s="56" t="str">
        <f t="shared" si="5"/>
        <v>-</v>
      </c>
      <c r="F39" s="56">
        <f t="shared" si="6"/>
        <v>0.14032869785082175</v>
      </c>
      <c r="G39" s="55">
        <f t="shared" si="7"/>
        <v>0.20441260661609159</v>
      </c>
      <c r="H39" s="55">
        <f t="shared" si="8"/>
        <v>0.44935751682217584</v>
      </c>
    </row>
    <row r="40" spans="1:8" x14ac:dyDescent="0.35">
      <c r="A40" s="48"/>
      <c r="B40" s="48" t="s">
        <v>46</v>
      </c>
      <c r="C40" s="48" t="e">
        <f t="shared" si="3"/>
        <v>#N/A</v>
      </c>
      <c r="D40" s="48" t="e">
        <f t="shared" si="4"/>
        <v>#N/A</v>
      </c>
      <c r="E40" s="56" t="e">
        <f t="shared" si="5"/>
        <v>#N/A</v>
      </c>
      <c r="F40" s="56" t="e">
        <f t="shared" si="6"/>
        <v>#N/A</v>
      </c>
      <c r="G40" s="55" t="e">
        <f t="shared" si="7"/>
        <v>#N/A</v>
      </c>
      <c r="H40" s="55" t="e">
        <f t="shared" si="8"/>
        <v>#N/A</v>
      </c>
    </row>
    <row r="41" spans="1:8" x14ac:dyDescent="0.35">
      <c r="A41" s="48"/>
      <c r="B41" s="48" t="s">
        <v>47</v>
      </c>
      <c r="C41" s="48" t="e">
        <f t="shared" si="3"/>
        <v>#N/A</v>
      </c>
      <c r="D41" s="48" t="e">
        <f t="shared" si="4"/>
        <v>#N/A</v>
      </c>
      <c r="E41" s="56" t="e">
        <f t="shared" si="5"/>
        <v>#N/A</v>
      </c>
      <c r="F41" s="56" t="e">
        <f t="shared" si="6"/>
        <v>#N/A</v>
      </c>
      <c r="G41" s="55" t="e">
        <f t="shared" si="7"/>
        <v>#N/A</v>
      </c>
      <c r="H41" s="55" t="e">
        <f t="shared" si="8"/>
        <v>#N/A</v>
      </c>
    </row>
    <row r="42" spans="1:8" x14ac:dyDescent="0.35">
      <c r="A42" s="48"/>
      <c r="B42" s="48" t="s">
        <v>48</v>
      </c>
      <c r="C42" s="48" t="e">
        <f t="shared" si="3"/>
        <v>#N/A</v>
      </c>
      <c r="D42" s="48" t="e">
        <f t="shared" si="4"/>
        <v>#N/A</v>
      </c>
      <c r="E42" s="56" t="e">
        <f t="shared" si="5"/>
        <v>#N/A</v>
      </c>
      <c r="F42" s="56" t="e">
        <f t="shared" si="6"/>
        <v>#N/A</v>
      </c>
      <c r="G42" s="55" t="e">
        <f t="shared" si="7"/>
        <v>#N/A</v>
      </c>
      <c r="H42" s="55" t="e">
        <f t="shared" si="8"/>
        <v>#N/A</v>
      </c>
    </row>
    <row r="43" spans="1:8" x14ac:dyDescent="0.35">
      <c r="A43" s="48"/>
      <c r="B43" s="48" t="s">
        <v>20</v>
      </c>
      <c r="C43" s="48">
        <f t="shared" si="3"/>
        <v>1</v>
      </c>
      <c r="D43" s="48">
        <f t="shared" si="4"/>
        <v>0</v>
      </c>
      <c r="E43" s="56" t="str">
        <f t="shared" si="5"/>
        <v>-</v>
      </c>
      <c r="F43" s="56">
        <f t="shared" si="6"/>
        <v>0.14032869785082175</v>
      </c>
      <c r="G43" s="55">
        <f t="shared" si="7"/>
        <v>0.40546851202584261</v>
      </c>
      <c r="H43" s="55">
        <f t="shared" si="8"/>
        <v>0.40546851202584266</v>
      </c>
    </row>
    <row r="44" spans="1:8" x14ac:dyDescent="0.35">
      <c r="A44" s="48"/>
      <c r="B44" s="48" t="s">
        <v>21</v>
      </c>
      <c r="C44" s="48" t="e">
        <f t="shared" si="3"/>
        <v>#N/A</v>
      </c>
      <c r="D44" s="48" t="e">
        <f t="shared" si="4"/>
        <v>#N/A</v>
      </c>
      <c r="E44" s="56" t="e">
        <f t="shared" si="5"/>
        <v>#N/A</v>
      </c>
      <c r="F44" s="56" t="e">
        <f t="shared" si="6"/>
        <v>#N/A</v>
      </c>
      <c r="G44" s="55" t="e">
        <f t="shared" si="7"/>
        <v>#N/A</v>
      </c>
      <c r="H44" s="55" t="e">
        <f t="shared" si="8"/>
        <v>#N/A</v>
      </c>
    </row>
    <row r="45" spans="1:8" x14ac:dyDescent="0.35">
      <c r="A45" s="48"/>
      <c r="B45" s="48" t="s">
        <v>22</v>
      </c>
      <c r="C45" s="48">
        <f t="shared" si="3"/>
        <v>144</v>
      </c>
      <c r="D45" s="48">
        <f t="shared" si="4"/>
        <v>36</v>
      </c>
      <c r="E45" s="56">
        <f t="shared" si="5"/>
        <v>0.25</v>
      </c>
      <c r="F45" s="56">
        <f t="shared" si="6"/>
        <v>0.14032869785082175</v>
      </c>
      <c r="G45" s="55">
        <f t="shared" si="7"/>
        <v>6.8115285686614457E-2</v>
      </c>
      <c r="H45" s="55">
        <f t="shared" si="8"/>
        <v>8.0259606112498605E-2</v>
      </c>
    </row>
    <row r="46" spans="1:8" x14ac:dyDescent="0.35">
      <c r="A46" s="48"/>
      <c r="B46" s="48" t="s">
        <v>9</v>
      </c>
      <c r="C46" s="48">
        <f t="shared" si="3"/>
        <v>254</v>
      </c>
      <c r="D46" s="48">
        <f t="shared" si="4"/>
        <v>45</v>
      </c>
      <c r="E46" s="56">
        <f t="shared" si="5"/>
        <v>0.17716535433070865</v>
      </c>
      <c r="F46" s="56">
        <f t="shared" si="6"/>
        <v>0.14032869785082175</v>
      </c>
      <c r="G46" s="55">
        <f t="shared" si="7"/>
        <v>4.7149119331335004E-2</v>
      </c>
      <c r="H46" s="55">
        <f t="shared" si="8"/>
        <v>5.5366314341973782E-2</v>
      </c>
    </row>
    <row r="47" spans="1:8" x14ac:dyDescent="0.35">
      <c r="A47" s="48" t="s">
        <v>26</v>
      </c>
      <c r="B47" s="48" t="s">
        <v>31</v>
      </c>
      <c r="C47" s="48">
        <f t="shared" si="3"/>
        <v>208</v>
      </c>
      <c r="D47" s="48">
        <f t="shared" si="4"/>
        <v>32</v>
      </c>
      <c r="E47" s="56">
        <f t="shared" si="5"/>
        <v>0.15384615384615385</v>
      </c>
      <c r="F47" s="56">
        <f t="shared" si="6"/>
        <v>0.14032869785082175</v>
      </c>
      <c r="G47" s="55">
        <f t="shared" si="7"/>
        <v>4.2712632788437441E-2</v>
      </c>
      <c r="H47" s="55">
        <f t="shared" si="8"/>
        <v>5.5266647895725801E-2</v>
      </c>
    </row>
    <row r="48" spans="1:8" x14ac:dyDescent="0.35">
      <c r="A48" s="48"/>
      <c r="B48" s="48" t="s">
        <v>25</v>
      </c>
      <c r="C48" s="48">
        <f t="shared" si="3"/>
        <v>208</v>
      </c>
      <c r="D48" s="48">
        <f t="shared" ref="D48" si="9">VLOOKUP(B48,$B$5:$L$20,3,0)</f>
        <v>32</v>
      </c>
      <c r="E48" s="56">
        <f t="shared" ref="E48" si="10">VLOOKUP(B48,$B$5:$L$20,4,0)</f>
        <v>0.15384615384615385</v>
      </c>
      <c r="F48" s="56">
        <f t="shared" ref="F48" si="11">VLOOKUP(B48,$B$5:$L$20,6,0)</f>
        <v>0.14032869785082175</v>
      </c>
      <c r="G48" s="55">
        <f t="shared" ref="G48" si="12">VLOOKUP(B48,$B$5:$L$20,10,0)</f>
        <v>3.3886382057918191E-2</v>
      </c>
      <c r="H48" s="55">
        <f t="shared" ref="H48" si="13">VLOOKUP(B48,$B$5:$L$20,11,0)</f>
        <v>4.6060403139468784E-2</v>
      </c>
    </row>
    <row r="49" spans="1:8" x14ac:dyDescent="0.35">
      <c r="A49" s="48"/>
      <c r="B49" s="48" t="s">
        <v>0</v>
      </c>
      <c r="C49" s="48" t="e">
        <f t="shared" si="3"/>
        <v>#N/A</v>
      </c>
      <c r="D49" s="48" t="e">
        <f t="shared" si="4"/>
        <v>#N/A</v>
      </c>
      <c r="E49" s="56" t="e">
        <f t="shared" si="5"/>
        <v>#N/A</v>
      </c>
      <c r="F49" s="56" t="e">
        <f t="shared" si="6"/>
        <v>#N/A</v>
      </c>
      <c r="G49" s="55" t="e">
        <f t="shared" si="7"/>
        <v>#N/A</v>
      </c>
      <c r="H49" s="55" t="e">
        <f t="shared" si="8"/>
        <v>#N/A</v>
      </c>
    </row>
    <row r="50" spans="1:8" x14ac:dyDescent="0.35">
      <c r="A50" s="48"/>
      <c r="B50" s="48"/>
      <c r="C50" s="48"/>
      <c r="D50" s="48"/>
      <c r="E50" s="48"/>
      <c r="F50" s="48"/>
    </row>
    <row r="51" spans="1:8" x14ac:dyDescent="0.35">
      <c r="A51" s="45"/>
      <c r="B51" s="45"/>
      <c r="C51" s="45"/>
      <c r="D51" s="45"/>
      <c r="E51" s="45"/>
      <c r="F51" s="45"/>
    </row>
    <row r="52" spans="1:8" x14ac:dyDescent="0.35">
      <c r="A52" s="45"/>
      <c r="B52" s="45"/>
      <c r="C52" s="45"/>
      <c r="D52" s="45"/>
      <c r="E52" s="45"/>
      <c r="F52" s="45"/>
    </row>
    <row r="53" spans="1:8" x14ac:dyDescent="0.35">
      <c r="A53" s="45"/>
      <c r="B53" s="45"/>
      <c r="C53" s="45"/>
      <c r="D53" s="45"/>
      <c r="E53" s="45"/>
      <c r="F53" s="45"/>
    </row>
    <row r="54" spans="1:8" x14ac:dyDescent="0.35">
      <c r="A54" s="45"/>
      <c r="B54" s="45"/>
      <c r="C54" s="45"/>
      <c r="D54" s="45"/>
      <c r="E54" s="45"/>
      <c r="F54" s="45"/>
    </row>
    <row r="55" spans="1:8" x14ac:dyDescent="0.35">
      <c r="A55" s="45"/>
      <c r="B55" s="45"/>
      <c r="C55" s="45"/>
      <c r="D55" s="45"/>
      <c r="E55" s="45"/>
      <c r="F55" s="45"/>
    </row>
    <row r="56" spans="1:8" x14ac:dyDescent="0.35">
      <c r="A56" s="45"/>
      <c r="B56" s="45"/>
      <c r="C56" s="45"/>
      <c r="D56" s="45"/>
      <c r="E56" s="45"/>
      <c r="F56" s="45"/>
    </row>
    <row r="57" spans="1:8" x14ac:dyDescent="0.35">
      <c r="A57" s="45"/>
      <c r="B57" s="45"/>
      <c r="C57" s="45"/>
      <c r="D57" s="45"/>
      <c r="E57" s="45"/>
      <c r="F57" s="45"/>
    </row>
    <row r="58" spans="1:8" x14ac:dyDescent="0.35">
      <c r="A58" s="45"/>
      <c r="B58" s="45"/>
      <c r="C58" s="45"/>
      <c r="D58" s="45"/>
      <c r="E58" s="45"/>
      <c r="F58" s="45"/>
    </row>
    <row r="59" spans="1:8" x14ac:dyDescent="0.35">
      <c r="A59" s="45"/>
      <c r="B59" s="45"/>
      <c r="C59" s="45"/>
      <c r="D59" s="45"/>
      <c r="E59" s="45"/>
      <c r="F59" s="45"/>
    </row>
    <row r="60" spans="1:8" x14ac:dyDescent="0.35">
      <c r="A60" s="45"/>
      <c r="B60" s="45"/>
      <c r="C60" s="45"/>
      <c r="D60" s="45"/>
      <c r="E60" s="45"/>
      <c r="F60" s="45"/>
    </row>
    <row r="61" spans="1:8" x14ac:dyDescent="0.35">
      <c r="A61" s="45"/>
      <c r="B61" s="45"/>
      <c r="C61" s="45"/>
      <c r="D61" s="45"/>
      <c r="E61" s="45"/>
      <c r="F61" s="45"/>
    </row>
    <row r="62" spans="1:8" x14ac:dyDescent="0.35">
      <c r="A62" s="45"/>
      <c r="B62" s="45"/>
      <c r="C62" s="45"/>
      <c r="D62" s="45"/>
      <c r="E62" s="45"/>
      <c r="F62" s="45"/>
    </row>
    <row r="63" spans="1:8" x14ac:dyDescent="0.35">
      <c r="A63" s="45"/>
      <c r="B63" s="45"/>
      <c r="C63" s="45"/>
      <c r="D63" s="45"/>
      <c r="E63" s="45"/>
      <c r="F63" s="45"/>
    </row>
    <row r="64" spans="1:8" x14ac:dyDescent="0.35">
      <c r="A64" s="45"/>
      <c r="B64" s="45"/>
      <c r="C64" s="45"/>
      <c r="D64" s="45"/>
      <c r="E64" s="45"/>
      <c r="F64" s="45"/>
    </row>
    <row r="65" spans="1:6" x14ac:dyDescent="0.35">
      <c r="A65" s="45"/>
      <c r="B65" s="45"/>
      <c r="C65" s="45"/>
      <c r="D65" s="45"/>
      <c r="E65" s="45"/>
      <c r="F65" s="45"/>
    </row>
    <row r="66" spans="1:6" x14ac:dyDescent="0.35">
      <c r="A66" s="45"/>
      <c r="B66" s="45"/>
      <c r="C66" s="45"/>
      <c r="D66" s="45"/>
      <c r="E66" s="45"/>
      <c r="F66" s="45"/>
    </row>
    <row r="67" spans="1:6" x14ac:dyDescent="0.35">
      <c r="A67" s="45"/>
      <c r="B67" s="45"/>
      <c r="C67" s="45"/>
      <c r="D67" s="45"/>
      <c r="E67" s="45"/>
      <c r="F67" s="45"/>
    </row>
    <row r="68" spans="1:6" x14ac:dyDescent="0.35">
      <c r="A68" s="45"/>
      <c r="B68" s="45"/>
      <c r="C68" s="45"/>
      <c r="D68" s="45"/>
      <c r="E68" s="45"/>
      <c r="F68" s="45"/>
    </row>
    <row r="69" spans="1:6" x14ac:dyDescent="0.35">
      <c r="A69" s="45"/>
      <c r="B69" s="45"/>
      <c r="C69" s="45"/>
      <c r="D69" s="45"/>
      <c r="E69" s="45"/>
      <c r="F69" s="45"/>
    </row>
    <row r="70" spans="1:6" x14ac:dyDescent="0.35">
      <c r="A70" s="45"/>
      <c r="B70" s="45"/>
      <c r="C70" s="45"/>
      <c r="D70" s="45"/>
      <c r="E70" s="45"/>
      <c r="F70" s="45"/>
    </row>
    <row r="71" spans="1:6" x14ac:dyDescent="0.35">
      <c r="A71" s="45"/>
      <c r="B71" s="45"/>
      <c r="C71" s="45"/>
      <c r="D71" s="45"/>
      <c r="E71" s="45"/>
      <c r="F71" s="45"/>
    </row>
    <row r="72" spans="1:6" x14ac:dyDescent="0.35">
      <c r="A72" s="45"/>
      <c r="B72" s="45"/>
      <c r="C72" s="45"/>
      <c r="D72" s="45"/>
      <c r="E72" s="45"/>
      <c r="F72" s="45"/>
    </row>
    <row r="73" spans="1:6" x14ac:dyDescent="0.35">
      <c r="A73" s="45"/>
      <c r="B73" s="45"/>
      <c r="C73" s="45"/>
      <c r="D73" s="45"/>
      <c r="E73" s="45"/>
      <c r="F73" s="45"/>
    </row>
    <row r="74" spans="1:6" x14ac:dyDescent="0.35">
      <c r="A74" s="45"/>
      <c r="B74" s="45"/>
      <c r="C74" s="45"/>
      <c r="D74" s="45"/>
      <c r="E74" s="45"/>
      <c r="F74" s="45"/>
    </row>
    <row r="75" spans="1:6" x14ac:dyDescent="0.35">
      <c r="A75" s="45"/>
      <c r="B75" s="45"/>
      <c r="C75" s="45"/>
      <c r="D75" s="45"/>
      <c r="E75" s="45"/>
      <c r="F75" s="45"/>
    </row>
    <row r="76" spans="1:6" x14ac:dyDescent="0.35">
      <c r="A76" s="45"/>
      <c r="B76" s="45"/>
      <c r="C76" s="45"/>
      <c r="D76" s="45"/>
      <c r="E76" s="45"/>
      <c r="F76" s="45"/>
    </row>
    <row r="77" spans="1:6" x14ac:dyDescent="0.35">
      <c r="A77" s="45"/>
      <c r="B77" s="45"/>
      <c r="C77" s="45"/>
      <c r="D77" s="45"/>
      <c r="E77" s="45"/>
      <c r="F77" s="45"/>
    </row>
    <row r="78" spans="1:6" x14ac:dyDescent="0.35">
      <c r="A78" s="45"/>
      <c r="B78" s="45"/>
      <c r="C78" s="45"/>
      <c r="D78" s="45"/>
      <c r="E78" s="45"/>
      <c r="F78" s="45"/>
    </row>
    <row r="79" spans="1:6" x14ac:dyDescent="0.35">
      <c r="A79" s="45"/>
      <c r="B79" s="45"/>
      <c r="C79" s="45"/>
      <c r="D79" s="45"/>
      <c r="E79" s="45"/>
      <c r="F79" s="45"/>
    </row>
    <row r="80" spans="1:6" x14ac:dyDescent="0.35">
      <c r="A80" s="45"/>
      <c r="B80" s="45"/>
      <c r="C80" s="45"/>
      <c r="D80" s="45"/>
      <c r="E80" s="45"/>
      <c r="F80" s="45"/>
    </row>
    <row r="81" spans="1:6" x14ac:dyDescent="0.35">
      <c r="A81" s="45"/>
      <c r="B81" s="45"/>
      <c r="C81" s="45"/>
      <c r="D81" s="45"/>
      <c r="E81" s="45"/>
      <c r="F81" s="45"/>
    </row>
    <row r="82" spans="1:6" x14ac:dyDescent="0.35">
      <c r="A82" s="45"/>
      <c r="B82" s="45"/>
      <c r="C82" s="45"/>
      <c r="D82" s="45"/>
      <c r="E82" s="45"/>
      <c r="F82" s="45"/>
    </row>
    <row r="83" spans="1:6" x14ac:dyDescent="0.35">
      <c r="A83" s="45"/>
      <c r="B83" s="45"/>
      <c r="C83" s="45"/>
      <c r="D83" s="45"/>
      <c r="E83" s="45"/>
      <c r="F83" s="45"/>
    </row>
    <row r="84" spans="1:6" x14ac:dyDescent="0.35">
      <c r="A84" s="45"/>
      <c r="B84" s="45"/>
      <c r="C84" s="45"/>
      <c r="D84" s="45"/>
      <c r="E84" s="45"/>
      <c r="F84" s="45"/>
    </row>
    <row r="85" spans="1:6" x14ac:dyDescent="0.35">
      <c r="A85" s="45"/>
      <c r="B85" s="45"/>
      <c r="C85" s="45"/>
      <c r="D85" s="45"/>
      <c r="E85" s="45"/>
      <c r="F85" s="45"/>
    </row>
    <row r="86" spans="1:6" x14ac:dyDescent="0.35">
      <c r="A86" s="45"/>
      <c r="B86" s="45"/>
      <c r="C86" s="45"/>
      <c r="D86" s="45"/>
      <c r="E86" s="45"/>
      <c r="F86" s="45"/>
    </row>
    <row r="87" spans="1:6" x14ac:dyDescent="0.35">
      <c r="A87" s="45"/>
      <c r="B87" s="45"/>
      <c r="C87" s="45"/>
      <c r="D87" s="45"/>
      <c r="E87" s="45"/>
      <c r="F87" s="45"/>
    </row>
    <row r="88" spans="1:6" x14ac:dyDescent="0.35">
      <c r="A88" s="45"/>
      <c r="B88" s="45"/>
      <c r="C88" s="45"/>
      <c r="D88" s="45"/>
      <c r="E88" s="45"/>
      <c r="F88" s="45"/>
    </row>
    <row r="89" spans="1:6" x14ac:dyDescent="0.35">
      <c r="A89" s="45"/>
      <c r="B89" s="45"/>
      <c r="C89" s="45"/>
      <c r="D89" s="45"/>
      <c r="E89" s="45"/>
      <c r="F89" s="45"/>
    </row>
    <row r="90" spans="1:6" x14ac:dyDescent="0.35">
      <c r="A90" s="45"/>
      <c r="B90" s="45"/>
      <c r="C90" s="45"/>
      <c r="D90" s="45"/>
      <c r="E90" s="45"/>
      <c r="F90" s="45"/>
    </row>
    <row r="91" spans="1:6" x14ac:dyDescent="0.35">
      <c r="A91" s="45"/>
      <c r="B91" s="45"/>
      <c r="C91" s="45"/>
      <c r="D91" s="45"/>
      <c r="E91" s="45"/>
      <c r="F91" s="45"/>
    </row>
    <row r="92" spans="1:6" x14ac:dyDescent="0.35">
      <c r="A92" s="45"/>
      <c r="B92" s="45"/>
      <c r="C92" s="45"/>
      <c r="D92" s="45"/>
      <c r="E92" s="45"/>
      <c r="F92" s="45"/>
    </row>
    <row r="93" spans="1:6" x14ac:dyDescent="0.35">
      <c r="A93" s="45"/>
      <c r="B93" s="45"/>
      <c r="C93" s="45"/>
      <c r="D93" s="45"/>
      <c r="E93" s="45"/>
      <c r="F93" s="45"/>
    </row>
    <row r="94" spans="1:6" x14ac:dyDescent="0.35">
      <c r="A94" s="45"/>
      <c r="B94" s="45"/>
      <c r="C94" s="45"/>
      <c r="D94" s="45"/>
      <c r="E94" s="45"/>
      <c r="F94" s="45"/>
    </row>
    <row r="95" spans="1:6" x14ac:dyDescent="0.35">
      <c r="A95" s="45"/>
      <c r="B95" s="45"/>
      <c r="C95" s="45"/>
      <c r="D95" s="45"/>
      <c r="E95" s="45"/>
      <c r="F95" s="45"/>
    </row>
    <row r="96" spans="1:6" x14ac:dyDescent="0.35">
      <c r="A96" s="45"/>
      <c r="B96" s="45"/>
      <c r="C96" s="45"/>
      <c r="D96" s="45"/>
      <c r="E96" s="45"/>
      <c r="F96" s="45"/>
    </row>
    <row r="97" spans="1:6" x14ac:dyDescent="0.35">
      <c r="A97" s="45"/>
      <c r="B97" s="45"/>
      <c r="C97" s="45"/>
      <c r="D97" s="45"/>
      <c r="E97" s="45"/>
      <c r="F97" s="45"/>
    </row>
    <row r="98" spans="1:6" x14ac:dyDescent="0.35">
      <c r="A98" s="45"/>
      <c r="B98" s="45"/>
      <c r="C98" s="45"/>
      <c r="D98" s="45"/>
      <c r="E98" s="45"/>
      <c r="F98" s="45"/>
    </row>
    <row r="99" spans="1:6" x14ac:dyDescent="0.35">
      <c r="A99" s="45"/>
      <c r="B99" s="45"/>
      <c r="C99" s="45"/>
      <c r="D99" s="45"/>
      <c r="E99" s="45"/>
      <c r="F99" s="45"/>
    </row>
    <row r="100" spans="1:6" x14ac:dyDescent="0.35">
      <c r="A100" s="45"/>
      <c r="B100" s="45"/>
      <c r="C100" s="45"/>
      <c r="D100" s="45"/>
      <c r="E100" s="45"/>
      <c r="F100" s="45"/>
    </row>
    <row r="101" spans="1:6" x14ac:dyDescent="0.35">
      <c r="A101" s="45"/>
      <c r="B101" s="45"/>
      <c r="C101" s="45"/>
      <c r="D101" s="45"/>
      <c r="E101" s="45"/>
      <c r="F101" s="45"/>
    </row>
    <row r="102" spans="1:6" x14ac:dyDescent="0.35">
      <c r="A102" s="45"/>
      <c r="B102" s="45"/>
      <c r="C102" s="45"/>
      <c r="D102" s="45"/>
      <c r="E102" s="45"/>
      <c r="F102" s="45"/>
    </row>
    <row r="103" spans="1:6" x14ac:dyDescent="0.35">
      <c r="A103" s="45"/>
      <c r="B103" s="45"/>
      <c r="C103" s="45"/>
      <c r="D103" s="45"/>
      <c r="E103" s="45"/>
      <c r="F103" s="45"/>
    </row>
    <row r="104" spans="1:6" x14ac:dyDescent="0.35">
      <c r="A104" s="45"/>
      <c r="B104" s="45"/>
      <c r="C104" s="45"/>
      <c r="D104" s="45"/>
      <c r="E104" s="45"/>
      <c r="F104" s="45"/>
    </row>
    <row r="105" spans="1:6" x14ac:dyDescent="0.35">
      <c r="A105" s="45"/>
      <c r="B105" s="45"/>
      <c r="C105" s="45"/>
      <c r="D105" s="45"/>
      <c r="E105" s="45"/>
      <c r="F105" s="45"/>
    </row>
    <row r="106" spans="1:6" x14ac:dyDescent="0.35">
      <c r="A106" s="45"/>
      <c r="B106" s="45"/>
      <c r="C106" s="45"/>
      <c r="D106" s="45"/>
      <c r="E106" s="45"/>
      <c r="F106" s="45"/>
    </row>
    <row r="107" spans="1:6" x14ac:dyDescent="0.35">
      <c r="A107" s="45"/>
      <c r="B107" s="45"/>
      <c r="C107" s="45"/>
      <c r="D107" s="45"/>
      <c r="E107" s="45"/>
      <c r="F107" s="45"/>
    </row>
    <row r="108" spans="1:6" x14ac:dyDescent="0.35">
      <c r="A108" s="45"/>
      <c r="B108" s="45"/>
      <c r="C108" s="45"/>
      <c r="D108" s="45"/>
      <c r="E108" s="45"/>
      <c r="F108" s="45"/>
    </row>
    <row r="109" spans="1:6" x14ac:dyDescent="0.35">
      <c r="A109" s="45"/>
      <c r="B109" s="45"/>
      <c r="C109" s="45"/>
      <c r="D109" s="45"/>
      <c r="E109" s="45"/>
      <c r="F109" s="45"/>
    </row>
    <row r="110" spans="1:6" x14ac:dyDescent="0.35">
      <c r="A110" s="45"/>
      <c r="B110" s="45"/>
      <c r="C110" s="45"/>
      <c r="D110" s="45"/>
      <c r="E110" s="45"/>
      <c r="F110" s="45"/>
    </row>
    <row r="111" spans="1:6" x14ac:dyDescent="0.35">
      <c r="A111" s="45"/>
      <c r="B111" s="45"/>
      <c r="C111" s="45"/>
      <c r="D111" s="45"/>
      <c r="E111" s="45"/>
      <c r="F111" s="45"/>
    </row>
    <row r="112" spans="1:6" x14ac:dyDescent="0.35">
      <c r="A112" s="45"/>
      <c r="B112" s="45"/>
      <c r="C112" s="45"/>
      <c r="D112" s="45"/>
      <c r="E112" s="45"/>
      <c r="F112" s="45"/>
    </row>
    <row r="113" spans="1:6" x14ac:dyDescent="0.35">
      <c r="A113" s="45"/>
      <c r="B113" s="45"/>
      <c r="C113" s="45"/>
      <c r="D113" s="45"/>
      <c r="E113" s="45"/>
      <c r="F113" s="45"/>
    </row>
    <row r="114" spans="1:6" x14ac:dyDescent="0.35">
      <c r="A114" s="45"/>
      <c r="B114" s="45"/>
      <c r="C114" s="45"/>
      <c r="D114" s="45"/>
      <c r="E114" s="45"/>
      <c r="F114" s="45"/>
    </row>
    <row r="115" spans="1:6" x14ac:dyDescent="0.35">
      <c r="A115" s="45"/>
      <c r="B115" s="45"/>
      <c r="C115" s="45"/>
      <c r="D115" s="45"/>
      <c r="E115" s="45"/>
      <c r="F115" s="45"/>
    </row>
    <row r="116" spans="1:6" x14ac:dyDescent="0.35">
      <c r="A116" s="45"/>
      <c r="B116" s="45"/>
      <c r="C116" s="45"/>
      <c r="D116" s="45"/>
      <c r="E116" s="45"/>
      <c r="F116" s="45"/>
    </row>
    <row r="117" spans="1:6" x14ac:dyDescent="0.35">
      <c r="A117" s="45"/>
      <c r="B117" s="45"/>
      <c r="C117" s="45"/>
      <c r="D117" s="45"/>
      <c r="E117" s="45"/>
      <c r="F117" s="45"/>
    </row>
    <row r="118" spans="1:6" x14ac:dyDescent="0.35">
      <c r="A118" s="45"/>
      <c r="B118" s="45"/>
      <c r="C118" s="45"/>
      <c r="D118" s="45"/>
      <c r="E118" s="45"/>
      <c r="F118" s="45"/>
    </row>
    <row r="119" spans="1:6" x14ac:dyDescent="0.35">
      <c r="A119" s="45"/>
      <c r="B119" s="45"/>
      <c r="C119" s="45"/>
      <c r="D119" s="45"/>
      <c r="E119" s="45"/>
      <c r="F119" s="45"/>
    </row>
    <row r="120" spans="1:6" x14ac:dyDescent="0.35">
      <c r="A120" s="45"/>
      <c r="B120" s="45"/>
      <c r="C120" s="45"/>
      <c r="D120" s="45"/>
      <c r="E120" s="45"/>
      <c r="F120" s="45"/>
    </row>
    <row r="121" spans="1:6" x14ac:dyDescent="0.35">
      <c r="A121" s="45"/>
      <c r="B121" s="45"/>
      <c r="C121" s="45"/>
      <c r="D121" s="45"/>
      <c r="E121" s="45"/>
      <c r="F121" s="45"/>
    </row>
    <row r="122" spans="1:6" x14ac:dyDescent="0.35">
      <c r="A122" s="45"/>
      <c r="B122" s="45"/>
      <c r="C122" s="45"/>
      <c r="D122" s="45"/>
      <c r="E122" s="45"/>
      <c r="F122" s="45"/>
    </row>
    <row r="123" spans="1:6" x14ac:dyDescent="0.35">
      <c r="A123" s="45"/>
      <c r="B123" s="45"/>
      <c r="C123" s="45"/>
      <c r="D123" s="45"/>
      <c r="E123" s="45"/>
      <c r="F123" s="45"/>
    </row>
    <row r="124" spans="1:6" x14ac:dyDescent="0.35">
      <c r="A124" s="45"/>
      <c r="B124" s="45"/>
      <c r="C124" s="45"/>
      <c r="D124" s="45"/>
      <c r="E124" s="45"/>
      <c r="F124" s="45"/>
    </row>
    <row r="125" spans="1:6" x14ac:dyDescent="0.35">
      <c r="A125" s="45"/>
      <c r="B125" s="45"/>
      <c r="C125" s="45"/>
      <c r="D125" s="45"/>
      <c r="E125" s="45"/>
      <c r="F125" s="45"/>
    </row>
    <row r="126" spans="1:6" x14ac:dyDescent="0.35">
      <c r="A126" s="45"/>
      <c r="B126" s="45"/>
      <c r="C126" s="45"/>
      <c r="D126" s="45"/>
      <c r="E126" s="45"/>
      <c r="F126" s="45"/>
    </row>
    <row r="127" spans="1:6" x14ac:dyDescent="0.35">
      <c r="A127" s="45"/>
      <c r="B127" s="45"/>
      <c r="C127" s="45"/>
      <c r="D127" s="45"/>
      <c r="E127" s="45"/>
      <c r="F127" s="45"/>
    </row>
    <row r="128" spans="1:6" x14ac:dyDescent="0.35">
      <c r="A128" s="45"/>
      <c r="B128" s="45"/>
      <c r="C128" s="45"/>
      <c r="D128" s="45"/>
      <c r="E128" s="45"/>
      <c r="F128" s="45"/>
    </row>
    <row r="129" spans="1:6" x14ac:dyDescent="0.35">
      <c r="A129" s="45"/>
      <c r="B129" s="45"/>
      <c r="C129" s="45"/>
      <c r="D129" s="45"/>
      <c r="E129" s="45"/>
      <c r="F129" s="45"/>
    </row>
    <row r="130" spans="1:6" x14ac:dyDescent="0.35">
      <c r="A130" s="45"/>
      <c r="B130" s="45"/>
      <c r="C130" s="45"/>
      <c r="D130" s="45"/>
      <c r="E130" s="45"/>
      <c r="F130" s="45"/>
    </row>
    <row r="131" spans="1:6" x14ac:dyDescent="0.35">
      <c r="A131" s="45"/>
      <c r="B131" s="45"/>
      <c r="C131" s="45"/>
      <c r="D131" s="45"/>
      <c r="E131" s="45"/>
      <c r="F131" s="45"/>
    </row>
    <row r="132" spans="1:6" x14ac:dyDescent="0.35">
      <c r="A132" s="45"/>
      <c r="B132" s="45"/>
      <c r="C132" s="45"/>
      <c r="D132" s="45"/>
      <c r="E132" s="45"/>
      <c r="F132" s="45"/>
    </row>
    <row r="133" spans="1:6" x14ac:dyDescent="0.35">
      <c r="A133" s="45"/>
      <c r="B133" s="45"/>
      <c r="C133" s="45"/>
      <c r="D133" s="45"/>
      <c r="E133" s="45"/>
      <c r="F133" s="45"/>
    </row>
    <row r="134" spans="1:6" x14ac:dyDescent="0.35">
      <c r="A134" s="45"/>
      <c r="B134" s="45"/>
      <c r="C134" s="45"/>
      <c r="D134" s="45"/>
      <c r="E134" s="45"/>
      <c r="F134" s="45"/>
    </row>
    <row r="135" spans="1:6" x14ac:dyDescent="0.35">
      <c r="A135" s="45"/>
      <c r="B135" s="45"/>
      <c r="C135" s="45"/>
      <c r="D135" s="45"/>
      <c r="E135" s="45"/>
      <c r="F135" s="45"/>
    </row>
    <row r="136" spans="1:6" x14ac:dyDescent="0.35">
      <c r="A136" s="45"/>
      <c r="B136" s="45"/>
      <c r="C136" s="45"/>
      <c r="D136" s="45"/>
      <c r="E136" s="45"/>
      <c r="F136" s="45"/>
    </row>
    <row r="137" spans="1:6" x14ac:dyDescent="0.35">
      <c r="A137" s="45"/>
      <c r="B137" s="45"/>
      <c r="C137" s="45"/>
      <c r="D137" s="45"/>
      <c r="E137" s="45"/>
      <c r="F137" s="45"/>
    </row>
    <row r="138" spans="1:6" x14ac:dyDescent="0.35">
      <c r="A138" s="45"/>
      <c r="B138" s="45"/>
      <c r="C138" s="45"/>
      <c r="D138" s="45"/>
      <c r="E138" s="45"/>
      <c r="F138" s="45"/>
    </row>
    <row r="139" spans="1:6" x14ac:dyDescent="0.35">
      <c r="A139" s="45"/>
      <c r="B139" s="45"/>
      <c r="C139" s="45"/>
      <c r="D139" s="45"/>
      <c r="E139" s="45"/>
      <c r="F139" s="45"/>
    </row>
    <row r="140" spans="1:6" x14ac:dyDescent="0.35">
      <c r="A140" s="45"/>
      <c r="B140" s="45"/>
      <c r="C140" s="45"/>
      <c r="D140" s="45"/>
      <c r="E140" s="45"/>
      <c r="F140" s="45"/>
    </row>
    <row r="141" spans="1:6" x14ac:dyDescent="0.35">
      <c r="A141" s="45"/>
      <c r="B141" s="45"/>
      <c r="C141" s="45"/>
      <c r="D141" s="45"/>
      <c r="E141" s="45"/>
      <c r="F141" s="45"/>
    </row>
    <row r="142" spans="1:6" x14ac:dyDescent="0.35">
      <c r="A142" s="45"/>
      <c r="B142" s="45"/>
      <c r="C142" s="45"/>
      <c r="D142" s="45"/>
      <c r="E142" s="45"/>
      <c r="F142" s="45"/>
    </row>
    <row r="143" spans="1:6" x14ac:dyDescent="0.35">
      <c r="A143" s="45"/>
      <c r="B143" s="45"/>
      <c r="C143" s="45"/>
      <c r="D143" s="45"/>
      <c r="E143" s="45"/>
      <c r="F143" s="45"/>
    </row>
    <row r="144" spans="1:6" x14ac:dyDescent="0.35">
      <c r="A144" s="45"/>
      <c r="B144" s="45"/>
      <c r="C144" s="45"/>
      <c r="D144" s="45"/>
      <c r="E144" s="45"/>
      <c r="F144" s="45"/>
    </row>
    <row r="145" spans="1:6" x14ac:dyDescent="0.35">
      <c r="A145" s="45"/>
      <c r="B145" s="45"/>
      <c r="C145" s="45"/>
      <c r="D145" s="45"/>
      <c r="E145" s="45"/>
      <c r="F145" s="45"/>
    </row>
    <row r="146" spans="1:6" x14ac:dyDescent="0.35">
      <c r="A146" s="45"/>
      <c r="B146" s="45"/>
      <c r="C146" s="45"/>
      <c r="D146" s="45"/>
      <c r="E146" s="45"/>
      <c r="F146" s="45"/>
    </row>
    <row r="147" spans="1:6" x14ac:dyDescent="0.35">
      <c r="A147" s="45"/>
      <c r="B147" s="45"/>
      <c r="C147" s="45"/>
      <c r="D147" s="45"/>
      <c r="E147" s="45"/>
      <c r="F147" s="45"/>
    </row>
    <row r="148" spans="1:6" x14ac:dyDescent="0.35">
      <c r="A148" s="45"/>
      <c r="B148" s="45"/>
      <c r="C148" s="45"/>
      <c r="D148" s="45"/>
      <c r="E148" s="45"/>
      <c r="F148" s="45"/>
    </row>
    <row r="149" spans="1:6" x14ac:dyDescent="0.35">
      <c r="A149" s="45"/>
      <c r="B149" s="45"/>
      <c r="C149" s="45"/>
      <c r="D149" s="45"/>
      <c r="E149" s="45"/>
      <c r="F149" s="45"/>
    </row>
    <row r="150" spans="1:6" x14ac:dyDescent="0.35">
      <c r="A150" s="45"/>
      <c r="B150" s="45"/>
      <c r="C150" s="45"/>
      <c r="D150" s="45"/>
      <c r="E150" s="45"/>
      <c r="F150" s="45"/>
    </row>
    <row r="151" spans="1:6" x14ac:dyDescent="0.35">
      <c r="A151" s="45"/>
      <c r="B151" s="45"/>
      <c r="C151" s="45"/>
      <c r="D151" s="45"/>
      <c r="E151" s="45"/>
      <c r="F151" s="45"/>
    </row>
    <row r="152" spans="1:6" x14ac:dyDescent="0.35">
      <c r="A152" s="45"/>
      <c r="B152" s="45"/>
      <c r="C152" s="45"/>
      <c r="D152" s="45"/>
      <c r="E152" s="45"/>
      <c r="F152" s="45"/>
    </row>
    <row r="153" spans="1:6" x14ac:dyDescent="0.35">
      <c r="A153" s="45"/>
      <c r="B153" s="45"/>
      <c r="C153" s="45"/>
      <c r="D153" s="45"/>
      <c r="E153" s="45"/>
      <c r="F153" s="45"/>
    </row>
    <row r="154" spans="1:6" x14ac:dyDescent="0.35">
      <c r="A154" s="45"/>
      <c r="B154" s="45"/>
      <c r="C154" s="45"/>
      <c r="D154" s="45"/>
      <c r="E154" s="45"/>
      <c r="F154" s="45"/>
    </row>
    <row r="155" spans="1:6" x14ac:dyDescent="0.35">
      <c r="A155" s="45"/>
      <c r="B155" s="45"/>
      <c r="C155" s="45"/>
      <c r="D155" s="45"/>
      <c r="E155" s="45"/>
      <c r="F155" s="45"/>
    </row>
    <row r="156" spans="1:6" x14ac:dyDescent="0.35">
      <c r="A156" s="45"/>
      <c r="B156" s="45"/>
      <c r="C156" s="45"/>
      <c r="D156" s="45"/>
      <c r="E156" s="45"/>
      <c r="F156" s="45"/>
    </row>
    <row r="157" spans="1:6" x14ac:dyDescent="0.35">
      <c r="A157" s="45"/>
      <c r="B157" s="45"/>
      <c r="C157" s="45"/>
      <c r="D157" s="45"/>
      <c r="E157" s="45"/>
      <c r="F157" s="45"/>
    </row>
    <row r="158" spans="1:6" x14ac:dyDescent="0.35">
      <c r="A158" s="45"/>
      <c r="B158" s="45"/>
      <c r="C158" s="45"/>
      <c r="D158" s="45"/>
      <c r="E158" s="45"/>
      <c r="F158" s="45"/>
    </row>
    <row r="159" spans="1:6" x14ac:dyDescent="0.35">
      <c r="A159" s="45"/>
      <c r="B159" s="45"/>
      <c r="C159" s="45"/>
      <c r="D159" s="45"/>
      <c r="E159" s="45"/>
      <c r="F159" s="45"/>
    </row>
    <row r="160" spans="1:6" x14ac:dyDescent="0.35">
      <c r="A160" s="45"/>
      <c r="B160" s="45"/>
      <c r="C160" s="45"/>
      <c r="D160" s="45"/>
      <c r="E160" s="45"/>
      <c r="F160" s="45"/>
    </row>
    <row r="161" spans="1:6" x14ac:dyDescent="0.35">
      <c r="A161" s="45"/>
      <c r="B161" s="45"/>
      <c r="C161" s="45"/>
      <c r="D161" s="45"/>
      <c r="E161" s="45"/>
      <c r="F161" s="45"/>
    </row>
    <row r="162" spans="1:6" x14ac:dyDescent="0.35">
      <c r="A162" s="45"/>
      <c r="B162" s="45"/>
      <c r="C162" s="45"/>
      <c r="D162" s="45"/>
      <c r="E162" s="45"/>
      <c r="F162" s="45"/>
    </row>
    <row r="163" spans="1:6" x14ac:dyDescent="0.35">
      <c r="A163" s="45"/>
      <c r="B163" s="45"/>
      <c r="C163" s="45"/>
      <c r="D163" s="45"/>
      <c r="E163" s="45"/>
      <c r="F163" s="45"/>
    </row>
    <row r="164" spans="1:6" x14ac:dyDescent="0.35">
      <c r="A164" s="45"/>
      <c r="B164" s="45"/>
      <c r="C164" s="45"/>
      <c r="D164" s="45"/>
      <c r="E164" s="45"/>
      <c r="F164" s="45"/>
    </row>
    <row r="165" spans="1:6" x14ac:dyDescent="0.35">
      <c r="A165" s="45"/>
      <c r="B165" s="45"/>
      <c r="C165" s="45"/>
      <c r="D165" s="45"/>
      <c r="E165" s="45"/>
      <c r="F165" s="45"/>
    </row>
    <row r="166" spans="1:6" x14ac:dyDescent="0.35">
      <c r="A166" s="45"/>
      <c r="B166" s="45"/>
      <c r="C166" s="45"/>
      <c r="D166" s="45"/>
      <c r="E166" s="45"/>
      <c r="F166" s="45"/>
    </row>
    <row r="167" spans="1:6" x14ac:dyDescent="0.35">
      <c r="A167" s="45"/>
      <c r="B167" s="45"/>
      <c r="C167" s="45"/>
      <c r="D167" s="45"/>
      <c r="E167" s="45"/>
      <c r="F167" s="45"/>
    </row>
    <row r="168" spans="1:6" x14ac:dyDescent="0.35">
      <c r="A168" s="45"/>
      <c r="B168" s="45"/>
      <c r="C168" s="45"/>
      <c r="D168" s="45"/>
      <c r="E168" s="45"/>
      <c r="F168" s="45"/>
    </row>
    <row r="169" spans="1:6" x14ac:dyDescent="0.35">
      <c r="A169" s="45"/>
      <c r="B169" s="45"/>
      <c r="C169" s="45"/>
      <c r="D169" s="45"/>
      <c r="E169" s="45"/>
      <c r="F169" s="45"/>
    </row>
    <row r="170" spans="1:6" x14ac:dyDescent="0.35">
      <c r="A170" s="45"/>
      <c r="B170" s="45"/>
      <c r="C170" s="45"/>
      <c r="D170" s="45"/>
      <c r="E170" s="45"/>
      <c r="F170" s="45"/>
    </row>
    <row r="171" spans="1:6" x14ac:dyDescent="0.35">
      <c r="A171" s="45"/>
      <c r="B171" s="45"/>
      <c r="C171" s="45"/>
      <c r="D171" s="45"/>
      <c r="E171" s="45"/>
      <c r="F171" s="45"/>
    </row>
    <row r="172" spans="1:6" x14ac:dyDescent="0.35">
      <c r="A172" s="45"/>
      <c r="B172" s="45"/>
      <c r="C172" s="45"/>
      <c r="D172" s="45"/>
      <c r="E172" s="45"/>
      <c r="F172" s="45"/>
    </row>
    <row r="173" spans="1:6" x14ac:dyDescent="0.35">
      <c r="A173" s="45"/>
      <c r="B173" s="45"/>
      <c r="C173" s="45"/>
      <c r="D173" s="45"/>
      <c r="E173" s="45"/>
      <c r="F173" s="45"/>
    </row>
    <row r="174" spans="1:6" x14ac:dyDescent="0.35">
      <c r="A174" s="45"/>
      <c r="B174" s="45"/>
      <c r="C174" s="45"/>
      <c r="D174" s="45"/>
      <c r="E174" s="45"/>
      <c r="F174" s="45"/>
    </row>
    <row r="175" spans="1:6" x14ac:dyDescent="0.35">
      <c r="A175" s="45"/>
      <c r="B175" s="45"/>
      <c r="C175" s="45"/>
      <c r="D175" s="45"/>
      <c r="E175" s="45"/>
      <c r="F175" s="45"/>
    </row>
    <row r="176" spans="1:6" x14ac:dyDescent="0.35">
      <c r="A176" s="45"/>
      <c r="B176" s="45"/>
      <c r="C176" s="45"/>
      <c r="D176" s="45"/>
      <c r="E176" s="45"/>
      <c r="F176" s="45"/>
    </row>
    <row r="177" spans="1:6" x14ac:dyDescent="0.35">
      <c r="A177" s="45"/>
      <c r="B177" s="45"/>
      <c r="C177" s="45"/>
      <c r="D177" s="45"/>
      <c r="E177" s="45"/>
      <c r="F177" s="45"/>
    </row>
    <row r="178" spans="1:6" x14ac:dyDescent="0.35">
      <c r="A178" s="45"/>
      <c r="B178" s="45"/>
      <c r="C178" s="45"/>
      <c r="D178" s="45"/>
      <c r="E178" s="45"/>
      <c r="F178" s="45"/>
    </row>
    <row r="179" spans="1:6" x14ac:dyDescent="0.35">
      <c r="A179" s="45"/>
      <c r="B179" s="45"/>
      <c r="C179" s="45"/>
      <c r="D179" s="45"/>
      <c r="E179" s="45"/>
      <c r="F179" s="45"/>
    </row>
    <row r="180" spans="1:6" x14ac:dyDescent="0.35">
      <c r="A180" s="45"/>
      <c r="B180" s="45"/>
      <c r="C180" s="45"/>
      <c r="D180" s="45"/>
      <c r="E180" s="45"/>
      <c r="F180" s="45"/>
    </row>
    <row r="181" spans="1:6" x14ac:dyDescent="0.35">
      <c r="A181" s="45"/>
      <c r="B181" s="45"/>
      <c r="C181" s="45"/>
      <c r="D181" s="45"/>
      <c r="E181" s="45"/>
      <c r="F181" s="45"/>
    </row>
    <row r="182" spans="1:6" x14ac:dyDescent="0.35">
      <c r="A182" s="45"/>
      <c r="B182" s="45"/>
      <c r="C182" s="45"/>
      <c r="D182" s="45"/>
      <c r="E182" s="45"/>
      <c r="F182" s="45"/>
    </row>
    <row r="183" spans="1:6" x14ac:dyDescent="0.35">
      <c r="A183" s="45"/>
      <c r="B183" s="45"/>
      <c r="C183" s="45"/>
      <c r="D183" s="45"/>
      <c r="E183" s="45"/>
      <c r="F183" s="45"/>
    </row>
    <row r="184" spans="1:6" x14ac:dyDescent="0.35">
      <c r="A184" s="45"/>
      <c r="B184" s="45"/>
      <c r="C184" s="45"/>
      <c r="D184" s="45"/>
      <c r="E184" s="45"/>
      <c r="F184" s="45"/>
    </row>
    <row r="185" spans="1:6" x14ac:dyDescent="0.35">
      <c r="A185" s="45"/>
      <c r="B185" s="45"/>
      <c r="C185" s="45"/>
      <c r="D185" s="45"/>
      <c r="E185" s="45"/>
      <c r="F185" s="45"/>
    </row>
    <row r="186" spans="1:6" x14ac:dyDescent="0.35">
      <c r="A186" s="45"/>
      <c r="B186" s="45"/>
      <c r="C186" s="45"/>
      <c r="D186" s="45"/>
      <c r="E186" s="45"/>
      <c r="F186" s="45"/>
    </row>
    <row r="187" spans="1:6" x14ac:dyDescent="0.35">
      <c r="A187" s="45"/>
      <c r="B187" s="45"/>
      <c r="C187" s="45"/>
      <c r="D187" s="45"/>
      <c r="E187" s="45"/>
      <c r="F187" s="45"/>
    </row>
    <row r="188" spans="1:6" x14ac:dyDescent="0.35">
      <c r="A188" s="45"/>
      <c r="B188" s="45"/>
      <c r="C188" s="45"/>
      <c r="D188" s="45"/>
      <c r="E188" s="45"/>
      <c r="F188" s="45"/>
    </row>
    <row r="189" spans="1:6" x14ac:dyDescent="0.35">
      <c r="A189" s="45"/>
      <c r="B189" s="45"/>
      <c r="C189" s="45"/>
      <c r="D189" s="45"/>
      <c r="E189" s="45"/>
      <c r="F189" s="45"/>
    </row>
    <row r="190" spans="1:6" x14ac:dyDescent="0.35">
      <c r="A190" s="45"/>
      <c r="B190" s="45"/>
      <c r="C190" s="45"/>
      <c r="D190" s="45"/>
      <c r="E190" s="45"/>
      <c r="F190" s="45"/>
    </row>
    <row r="191" spans="1:6" x14ac:dyDescent="0.35">
      <c r="A191" s="45"/>
      <c r="B191" s="45"/>
      <c r="C191" s="45"/>
      <c r="D191" s="45"/>
      <c r="E191" s="45"/>
      <c r="F191" s="45"/>
    </row>
    <row r="192" spans="1:6" x14ac:dyDescent="0.35">
      <c r="A192" s="45"/>
      <c r="B192" s="45"/>
      <c r="C192" s="45"/>
      <c r="D192" s="45"/>
      <c r="E192" s="45"/>
      <c r="F192" s="45"/>
    </row>
    <row r="193" spans="1:6" x14ac:dyDescent="0.35">
      <c r="A193" s="45"/>
      <c r="B193" s="45"/>
      <c r="C193" s="45"/>
      <c r="D193" s="45"/>
      <c r="E193" s="45"/>
      <c r="F193" s="45"/>
    </row>
    <row r="194" spans="1:6" x14ac:dyDescent="0.35">
      <c r="A194" s="45"/>
      <c r="B194" s="45"/>
      <c r="C194" s="45"/>
      <c r="D194" s="45"/>
      <c r="E194" s="45"/>
      <c r="F194" s="45"/>
    </row>
    <row r="195" spans="1:6" x14ac:dyDescent="0.35">
      <c r="A195" s="45"/>
      <c r="B195" s="45"/>
      <c r="C195" s="45"/>
      <c r="D195" s="45"/>
      <c r="E195" s="45"/>
      <c r="F195" s="45"/>
    </row>
    <row r="196" spans="1:6" x14ac:dyDescent="0.35">
      <c r="A196" s="45"/>
      <c r="B196" s="45"/>
      <c r="C196" s="45"/>
      <c r="D196" s="45"/>
      <c r="E196" s="45"/>
      <c r="F196" s="45"/>
    </row>
    <row r="197" spans="1:6" x14ac:dyDescent="0.35">
      <c r="A197" s="45"/>
      <c r="B197" s="45"/>
      <c r="C197" s="45"/>
      <c r="D197" s="45"/>
      <c r="E197" s="45"/>
      <c r="F197" s="45"/>
    </row>
    <row r="198" spans="1:6" x14ac:dyDescent="0.35">
      <c r="A198" s="45"/>
      <c r="B198" s="45"/>
      <c r="C198" s="45"/>
      <c r="D198" s="45"/>
      <c r="E198" s="45"/>
      <c r="F198" s="45"/>
    </row>
    <row r="199" spans="1:6" x14ac:dyDescent="0.35">
      <c r="A199" s="45"/>
      <c r="B199" s="45"/>
      <c r="C199" s="45"/>
      <c r="D199" s="45"/>
      <c r="E199" s="45"/>
      <c r="F199" s="45"/>
    </row>
    <row r="200" spans="1:6" x14ac:dyDescent="0.35">
      <c r="A200" s="45"/>
      <c r="B200" s="45"/>
      <c r="C200" s="45"/>
      <c r="D200" s="45"/>
      <c r="E200" s="45"/>
      <c r="F200" s="45"/>
    </row>
    <row r="201" spans="1:6" x14ac:dyDescent="0.35">
      <c r="A201" s="45"/>
      <c r="B201" s="45"/>
      <c r="C201" s="45"/>
      <c r="D201" s="45"/>
      <c r="E201" s="45"/>
      <c r="F201" s="45"/>
    </row>
    <row r="202" spans="1:6" x14ac:dyDescent="0.35">
      <c r="A202" s="45"/>
      <c r="B202" s="45"/>
      <c r="C202" s="45"/>
      <c r="D202" s="45"/>
      <c r="E202" s="45"/>
      <c r="F202" s="45"/>
    </row>
    <row r="203" spans="1:6" x14ac:dyDescent="0.35">
      <c r="A203" s="45"/>
      <c r="B203" s="45"/>
      <c r="C203" s="45"/>
      <c r="D203" s="45"/>
      <c r="E203" s="45"/>
      <c r="F203" s="45"/>
    </row>
    <row r="204" spans="1:6" x14ac:dyDescent="0.35">
      <c r="A204" s="45"/>
      <c r="B204" s="45"/>
      <c r="C204" s="45"/>
      <c r="D204" s="45"/>
      <c r="E204" s="45"/>
      <c r="F204" s="45"/>
    </row>
    <row r="205" spans="1:6" x14ac:dyDescent="0.35">
      <c r="A205" s="45"/>
      <c r="B205" s="45"/>
      <c r="C205" s="45"/>
      <c r="D205" s="45"/>
      <c r="E205" s="45"/>
      <c r="F205" s="45"/>
    </row>
    <row r="206" spans="1:6" x14ac:dyDescent="0.35">
      <c r="A206" s="45"/>
      <c r="B206" s="45"/>
      <c r="C206" s="45"/>
      <c r="D206" s="45"/>
      <c r="E206" s="45"/>
      <c r="F206" s="45"/>
    </row>
    <row r="207" spans="1:6" x14ac:dyDescent="0.35">
      <c r="A207" s="45"/>
      <c r="B207" s="45"/>
      <c r="C207" s="45"/>
      <c r="D207" s="45"/>
      <c r="E207" s="45"/>
      <c r="F207" s="45"/>
    </row>
    <row r="208" spans="1:6" x14ac:dyDescent="0.35">
      <c r="A208" s="45"/>
      <c r="B208" s="45"/>
      <c r="C208" s="45"/>
      <c r="D208" s="45"/>
      <c r="E208" s="45"/>
      <c r="F208" s="45"/>
    </row>
    <row r="209" spans="1:6" x14ac:dyDescent="0.35">
      <c r="A209" s="45"/>
      <c r="B209" s="45"/>
      <c r="C209" s="45"/>
      <c r="D209" s="45"/>
      <c r="E209" s="45"/>
      <c r="F209" s="45"/>
    </row>
    <row r="210" spans="1:6" x14ac:dyDescent="0.35">
      <c r="A210" s="45"/>
      <c r="B210" s="45"/>
      <c r="C210" s="45"/>
      <c r="D210" s="45"/>
      <c r="E210" s="45"/>
      <c r="F210" s="45"/>
    </row>
    <row r="211" spans="1:6" x14ac:dyDescent="0.35">
      <c r="A211" s="45"/>
      <c r="B211" s="45"/>
      <c r="C211" s="45"/>
      <c r="D211" s="45"/>
      <c r="E211" s="45"/>
      <c r="F211" s="45"/>
    </row>
    <row r="212" spans="1:6" x14ac:dyDescent="0.35">
      <c r="A212" s="45"/>
      <c r="B212" s="45"/>
      <c r="C212" s="45"/>
      <c r="D212" s="45"/>
      <c r="E212" s="45"/>
      <c r="F212" s="45"/>
    </row>
    <row r="213" spans="1:6" x14ac:dyDescent="0.35">
      <c r="A213" s="45"/>
      <c r="B213" s="45"/>
      <c r="C213" s="45"/>
      <c r="D213" s="45"/>
      <c r="E213" s="45"/>
      <c r="F213" s="45"/>
    </row>
    <row r="214" spans="1:6" x14ac:dyDescent="0.35">
      <c r="A214" s="45"/>
      <c r="B214" s="45"/>
      <c r="C214" s="45"/>
      <c r="D214" s="45"/>
      <c r="E214" s="45"/>
      <c r="F214" s="45"/>
    </row>
    <row r="215" spans="1:6" x14ac:dyDescent="0.35">
      <c r="A215" s="45"/>
      <c r="B215" s="45"/>
      <c r="C215" s="45"/>
      <c r="D215" s="45"/>
      <c r="E215" s="45"/>
      <c r="F215" s="45"/>
    </row>
    <row r="216" spans="1:6" x14ac:dyDescent="0.35">
      <c r="A216" s="45"/>
      <c r="B216" s="45"/>
      <c r="C216" s="45"/>
      <c r="D216" s="45"/>
      <c r="E216" s="45"/>
      <c r="F216" s="45"/>
    </row>
    <row r="217" spans="1:6" x14ac:dyDescent="0.35">
      <c r="A217" s="45"/>
      <c r="B217" s="45"/>
      <c r="C217" s="45"/>
      <c r="D217" s="45"/>
      <c r="E217" s="45"/>
      <c r="F217" s="45"/>
    </row>
    <row r="218" spans="1:6" x14ac:dyDescent="0.35">
      <c r="A218" s="45"/>
      <c r="B218" s="45"/>
      <c r="C218" s="45"/>
      <c r="D218" s="45"/>
      <c r="E218" s="45"/>
      <c r="F218" s="45"/>
    </row>
    <row r="219" spans="1:6" x14ac:dyDescent="0.35">
      <c r="A219" s="45"/>
      <c r="B219" s="45"/>
      <c r="C219" s="45"/>
      <c r="D219" s="45"/>
      <c r="E219" s="45"/>
      <c r="F219" s="45"/>
    </row>
    <row r="220" spans="1:6" x14ac:dyDescent="0.35">
      <c r="A220" s="45"/>
      <c r="B220" s="45"/>
      <c r="C220" s="45"/>
      <c r="D220" s="45"/>
      <c r="E220" s="45"/>
      <c r="F220" s="45"/>
    </row>
    <row r="221" spans="1:6" x14ac:dyDescent="0.35">
      <c r="A221" s="45"/>
      <c r="B221" s="45"/>
      <c r="C221" s="45"/>
      <c r="D221" s="45"/>
      <c r="E221" s="45"/>
      <c r="F221" s="45"/>
    </row>
    <row r="222" spans="1:6" x14ac:dyDescent="0.35">
      <c r="A222" s="45"/>
      <c r="B222" s="45"/>
      <c r="C222" s="45"/>
      <c r="D222" s="45"/>
      <c r="E222" s="45"/>
      <c r="F222" s="45"/>
    </row>
    <row r="223" spans="1:6" x14ac:dyDescent="0.35">
      <c r="A223" s="45"/>
      <c r="B223" s="45"/>
      <c r="C223" s="45"/>
      <c r="D223" s="45"/>
      <c r="E223" s="45"/>
      <c r="F223" s="45"/>
    </row>
    <row r="224" spans="1:6" x14ac:dyDescent="0.35">
      <c r="A224" s="45"/>
      <c r="B224" s="45"/>
      <c r="C224" s="45"/>
      <c r="D224" s="45"/>
      <c r="E224" s="45"/>
      <c r="F224" s="45"/>
    </row>
    <row r="225" spans="1:6" x14ac:dyDescent="0.35">
      <c r="A225" s="45"/>
      <c r="B225" s="45"/>
      <c r="C225" s="45"/>
      <c r="D225" s="45"/>
      <c r="E225" s="45"/>
      <c r="F225" s="45"/>
    </row>
    <row r="226" spans="1:6" x14ac:dyDescent="0.35">
      <c r="A226" s="45"/>
      <c r="B226" s="45"/>
      <c r="C226" s="45"/>
      <c r="D226" s="45"/>
      <c r="E226" s="45"/>
      <c r="F226" s="45"/>
    </row>
    <row r="227" spans="1:6" x14ac:dyDescent="0.35">
      <c r="A227" s="45"/>
      <c r="B227" s="45"/>
      <c r="C227" s="45"/>
      <c r="D227" s="45"/>
      <c r="E227" s="45"/>
      <c r="F227" s="45"/>
    </row>
    <row r="228" spans="1:6" x14ac:dyDescent="0.35">
      <c r="A228" s="45"/>
      <c r="B228" s="45"/>
      <c r="C228" s="45"/>
      <c r="D228" s="45"/>
      <c r="E228" s="45"/>
      <c r="F228" s="45"/>
    </row>
    <row r="229" spans="1:6" x14ac:dyDescent="0.35">
      <c r="A229" s="45"/>
      <c r="B229" s="45"/>
      <c r="C229" s="45"/>
      <c r="D229" s="45"/>
      <c r="E229" s="45"/>
      <c r="F229" s="45"/>
    </row>
    <row r="230" spans="1:6" x14ac:dyDescent="0.35">
      <c r="A230" s="45"/>
      <c r="B230" s="45"/>
      <c r="C230" s="45"/>
      <c r="D230" s="45"/>
      <c r="E230" s="45"/>
      <c r="F230" s="45"/>
    </row>
    <row r="231" spans="1:6" x14ac:dyDescent="0.35">
      <c r="A231" s="45"/>
      <c r="B231" s="45"/>
      <c r="C231" s="45"/>
      <c r="D231" s="45"/>
      <c r="E231" s="45"/>
      <c r="F231" s="45"/>
    </row>
    <row r="232" spans="1:6" x14ac:dyDescent="0.35">
      <c r="A232" s="45"/>
      <c r="B232" s="45"/>
      <c r="C232" s="45"/>
      <c r="D232" s="45"/>
      <c r="E232" s="45"/>
      <c r="F232" s="45"/>
    </row>
    <row r="233" spans="1:6" x14ac:dyDescent="0.35">
      <c r="A233" s="45"/>
      <c r="B233" s="45"/>
      <c r="C233" s="45"/>
      <c r="D233" s="45"/>
      <c r="E233" s="45"/>
      <c r="F233" s="45"/>
    </row>
    <row r="234" spans="1:6" x14ac:dyDescent="0.35">
      <c r="A234" s="45"/>
      <c r="B234" s="45"/>
      <c r="C234" s="45"/>
      <c r="D234" s="45"/>
      <c r="E234" s="45"/>
      <c r="F234" s="45"/>
    </row>
    <row r="235" spans="1:6" x14ac:dyDescent="0.35">
      <c r="A235" s="45"/>
      <c r="B235" s="45"/>
      <c r="C235" s="45"/>
      <c r="D235" s="45"/>
      <c r="E235" s="45"/>
      <c r="F235" s="45"/>
    </row>
    <row r="236" spans="1:6" x14ac:dyDescent="0.35">
      <c r="A236" s="45"/>
      <c r="B236" s="45"/>
      <c r="C236" s="45"/>
      <c r="D236" s="45"/>
      <c r="E236" s="45"/>
      <c r="F236" s="45"/>
    </row>
    <row r="237" spans="1:6" x14ac:dyDescent="0.35">
      <c r="A237" s="45"/>
      <c r="B237" s="45"/>
      <c r="C237" s="45"/>
      <c r="D237" s="45"/>
      <c r="E237" s="45"/>
      <c r="F237" s="45"/>
    </row>
    <row r="238" spans="1:6" x14ac:dyDescent="0.35">
      <c r="A238" s="45"/>
      <c r="B238" s="45"/>
      <c r="C238" s="45"/>
      <c r="D238" s="45"/>
      <c r="E238" s="45"/>
      <c r="F238" s="45"/>
    </row>
    <row r="239" spans="1:6" x14ac:dyDescent="0.35">
      <c r="A239" s="45"/>
      <c r="B239" s="45"/>
      <c r="C239" s="45"/>
      <c r="D239" s="45"/>
      <c r="E239" s="45"/>
      <c r="F239" s="45"/>
    </row>
    <row r="240" spans="1:6" x14ac:dyDescent="0.35">
      <c r="A240" s="45"/>
      <c r="B240" s="45"/>
      <c r="C240" s="45"/>
      <c r="D240" s="45"/>
      <c r="E240" s="45"/>
      <c r="F240" s="45"/>
    </row>
    <row r="241" spans="1:6" x14ac:dyDescent="0.35">
      <c r="A241" s="45"/>
      <c r="B241" s="45"/>
      <c r="C241" s="45"/>
      <c r="D241" s="45"/>
      <c r="E241" s="45"/>
      <c r="F241" s="45"/>
    </row>
    <row r="242" spans="1:6" x14ac:dyDescent="0.35">
      <c r="A242" s="45"/>
      <c r="B242" s="45"/>
      <c r="C242" s="45"/>
      <c r="D242" s="45"/>
      <c r="E242" s="45"/>
      <c r="F242" s="45"/>
    </row>
    <row r="243" spans="1:6" x14ac:dyDescent="0.35">
      <c r="A243" s="45"/>
      <c r="B243" s="45"/>
      <c r="C243" s="45"/>
      <c r="D243" s="45"/>
      <c r="E243" s="45"/>
      <c r="F243" s="45"/>
    </row>
    <row r="244" spans="1:6" x14ac:dyDescent="0.35">
      <c r="A244" s="45"/>
      <c r="B244" s="45"/>
      <c r="C244" s="45"/>
      <c r="D244" s="45"/>
      <c r="E244" s="45"/>
      <c r="F244" s="45"/>
    </row>
    <row r="245" spans="1:6" x14ac:dyDescent="0.35">
      <c r="A245" s="45"/>
      <c r="B245" s="45"/>
      <c r="C245" s="45"/>
      <c r="D245" s="45"/>
      <c r="E245" s="45"/>
      <c r="F245" s="45"/>
    </row>
    <row r="246" spans="1:6" x14ac:dyDescent="0.35">
      <c r="A246" s="45"/>
      <c r="B246" s="45"/>
      <c r="C246" s="45"/>
      <c r="D246" s="45"/>
      <c r="E246" s="45"/>
      <c r="F246" s="45"/>
    </row>
    <row r="247" spans="1:6" x14ac:dyDescent="0.35">
      <c r="A247" s="45"/>
      <c r="B247" s="45"/>
      <c r="C247" s="45"/>
      <c r="D247" s="45"/>
      <c r="E247" s="45"/>
      <c r="F247" s="45"/>
    </row>
    <row r="248" spans="1:6" x14ac:dyDescent="0.35">
      <c r="A248" s="45"/>
      <c r="B248" s="45"/>
      <c r="C248" s="45"/>
      <c r="D248" s="45"/>
      <c r="E248" s="45"/>
      <c r="F248" s="45"/>
    </row>
    <row r="249" spans="1:6" x14ac:dyDescent="0.35">
      <c r="A249" s="45"/>
      <c r="B249" s="45"/>
      <c r="C249" s="45"/>
      <c r="D249" s="45"/>
      <c r="E249" s="45"/>
      <c r="F249" s="45"/>
    </row>
    <row r="250" spans="1:6" x14ac:dyDescent="0.35">
      <c r="A250" s="45"/>
      <c r="B250" s="45"/>
      <c r="C250" s="45"/>
      <c r="D250" s="45"/>
      <c r="E250" s="45"/>
      <c r="F250" s="45"/>
    </row>
    <row r="251" spans="1:6" x14ac:dyDescent="0.35">
      <c r="A251" s="45"/>
      <c r="B251" s="45"/>
      <c r="C251" s="45"/>
      <c r="D251" s="45"/>
      <c r="E251" s="45"/>
      <c r="F251" s="45"/>
    </row>
    <row r="252" spans="1:6" x14ac:dyDescent="0.35">
      <c r="A252" s="45"/>
      <c r="B252" s="45"/>
      <c r="C252" s="45"/>
      <c r="D252" s="45"/>
      <c r="E252" s="45"/>
      <c r="F252" s="45"/>
    </row>
    <row r="253" spans="1:6" x14ac:dyDescent="0.35">
      <c r="A253" s="45"/>
      <c r="B253" s="45"/>
      <c r="C253" s="45"/>
      <c r="D253" s="45"/>
      <c r="E253" s="45"/>
      <c r="F253" s="45"/>
    </row>
    <row r="254" spans="1:6" x14ac:dyDescent="0.35">
      <c r="A254" s="45"/>
      <c r="B254" s="45"/>
      <c r="C254" s="45"/>
      <c r="D254" s="45"/>
      <c r="E254" s="45"/>
      <c r="F254" s="45"/>
    </row>
    <row r="255" spans="1:6" x14ac:dyDescent="0.35">
      <c r="A255" s="45"/>
      <c r="B255" s="45"/>
      <c r="C255" s="45"/>
      <c r="D255" s="45"/>
      <c r="E255" s="45"/>
      <c r="F255" s="45"/>
    </row>
    <row r="256" spans="1:6" x14ac:dyDescent="0.35">
      <c r="A256" s="45"/>
      <c r="B256" s="45"/>
      <c r="C256" s="45"/>
      <c r="D256" s="45"/>
      <c r="E256" s="45"/>
      <c r="F256" s="45"/>
    </row>
    <row r="257" spans="1:6" x14ac:dyDescent="0.35">
      <c r="A257" s="45"/>
      <c r="B257" s="45"/>
      <c r="C257" s="45"/>
      <c r="D257" s="45"/>
      <c r="E257" s="45"/>
      <c r="F257" s="45"/>
    </row>
    <row r="258" spans="1:6" x14ac:dyDescent="0.35">
      <c r="A258" s="45"/>
      <c r="B258" s="45"/>
      <c r="C258" s="45"/>
      <c r="D258" s="45"/>
      <c r="E258" s="45"/>
      <c r="F258" s="45"/>
    </row>
    <row r="259" spans="1:6" x14ac:dyDescent="0.35">
      <c r="A259" s="45"/>
      <c r="B259" s="45"/>
      <c r="C259" s="45"/>
      <c r="D259" s="45"/>
      <c r="E259" s="45"/>
      <c r="F259" s="45"/>
    </row>
    <row r="260" spans="1:6" x14ac:dyDescent="0.35">
      <c r="A260" s="45"/>
      <c r="B260" s="45"/>
      <c r="C260" s="45"/>
      <c r="D260" s="45"/>
      <c r="E260" s="45"/>
      <c r="F260" s="45"/>
    </row>
    <row r="261" spans="1:6" x14ac:dyDescent="0.35">
      <c r="A261" s="45"/>
      <c r="B261" s="45"/>
      <c r="C261" s="45"/>
      <c r="D261" s="45"/>
      <c r="E261" s="45"/>
      <c r="F261" s="45"/>
    </row>
    <row r="262" spans="1:6" x14ac:dyDescent="0.35">
      <c r="A262" s="45"/>
      <c r="B262" s="45"/>
      <c r="C262" s="45"/>
      <c r="D262" s="45"/>
      <c r="E262" s="45"/>
      <c r="F262" s="45"/>
    </row>
    <row r="263" spans="1:6" x14ac:dyDescent="0.35">
      <c r="A263" s="45"/>
      <c r="B263" s="45"/>
      <c r="C263" s="45"/>
      <c r="D263" s="45"/>
      <c r="E263" s="45"/>
      <c r="F263" s="45"/>
    </row>
  </sheetData>
  <mergeCells count="5">
    <mergeCell ref="A2:H2"/>
    <mergeCell ref="A5:A8"/>
    <mergeCell ref="A9:A11"/>
    <mergeCell ref="A12:A18"/>
    <mergeCell ref="A19:A20"/>
  </mergeCells>
  <pageMargins left="0.7" right="0.7" top="0.75" bottom="0.75" header="0.3" footer="0.3"/>
  <pageSetup paperSize="9" orientation="portrait" r:id="rId1"/>
  <ignoredErrors>
    <ignoredError sqref="C30 C31:H49 D30:H30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D2188-6CA0-4969-9DD3-3A3AFA1FE37C}">
  <dimension ref="A2:J25"/>
  <sheetViews>
    <sheetView workbookViewId="0">
      <selection activeCell="D32" sqref="D32"/>
    </sheetView>
  </sheetViews>
  <sheetFormatPr defaultRowHeight="14.5" x14ac:dyDescent="0.35"/>
  <sheetData>
    <row r="2" spans="1:10" x14ac:dyDescent="0.3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7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7"/>
      <c r="J4" s="1"/>
    </row>
    <row r="5" spans="1:10" x14ac:dyDescent="0.35">
      <c r="A5" s="1"/>
      <c r="B5" s="1"/>
      <c r="C5" s="1"/>
      <c r="D5" s="1"/>
      <c r="E5" s="1"/>
      <c r="F5" s="1"/>
      <c r="G5" s="1"/>
      <c r="H5" s="1"/>
      <c r="I5" s="7"/>
      <c r="J5" s="1"/>
    </row>
    <row r="6" spans="1:10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34"/>
      <c r="J14" s="34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34"/>
      <c r="J15" s="34"/>
    </row>
    <row r="16" spans="1:10" x14ac:dyDescent="0.35">
      <c r="A16" s="3"/>
      <c r="B16" s="4"/>
      <c r="C16" s="4"/>
      <c r="D16" s="4"/>
      <c r="E16" s="4"/>
      <c r="F16" s="4"/>
      <c r="G16" s="4"/>
      <c r="H16" s="1"/>
      <c r="I16" s="34"/>
      <c r="J16" s="34"/>
    </row>
    <row r="17" spans="1:10" x14ac:dyDescent="0.35">
      <c r="A17" s="4"/>
      <c r="B17" s="4"/>
      <c r="C17" s="4"/>
      <c r="D17" s="4"/>
      <c r="E17" s="4"/>
      <c r="F17" s="4"/>
      <c r="G17" s="4"/>
      <c r="H17" s="1"/>
      <c r="I17" s="34"/>
      <c r="J17" s="34"/>
    </row>
    <row r="18" spans="1:10" x14ac:dyDescent="0.35">
      <c r="A18" s="4"/>
      <c r="B18" s="4"/>
      <c r="C18" s="4"/>
      <c r="D18" s="4"/>
      <c r="E18" s="4"/>
      <c r="F18" s="4"/>
      <c r="G18" s="4"/>
      <c r="H18" s="1"/>
      <c r="I18" s="34"/>
      <c r="J18" s="34"/>
    </row>
    <row r="19" spans="1:10" x14ac:dyDescent="0.35">
      <c r="A19" s="4"/>
      <c r="B19" s="4"/>
      <c r="C19" s="4"/>
      <c r="D19" s="4"/>
      <c r="E19" s="4"/>
      <c r="F19" s="4"/>
      <c r="G19" s="4"/>
      <c r="H19" s="1"/>
      <c r="I19" s="34"/>
      <c r="J19" s="34"/>
    </row>
    <row r="20" spans="1:10" x14ac:dyDescent="0.35">
      <c r="A20" s="4"/>
      <c r="B20" s="4"/>
      <c r="C20" s="4"/>
      <c r="D20" s="4"/>
      <c r="E20" s="4"/>
      <c r="F20" s="4"/>
      <c r="G20" s="4"/>
      <c r="H20" s="1"/>
      <c r="I20" s="34"/>
      <c r="J20" s="34"/>
    </row>
    <row r="21" spans="1:10" x14ac:dyDescent="0.35">
      <c r="A21" s="4"/>
      <c r="B21" s="4"/>
      <c r="C21" s="4"/>
      <c r="D21" s="4"/>
      <c r="E21" s="4"/>
      <c r="F21" s="4"/>
      <c r="G21" s="4"/>
      <c r="H21" s="1"/>
      <c r="I21" s="34"/>
      <c r="J21" s="34"/>
    </row>
    <row r="22" spans="1:10" x14ac:dyDescent="0.35">
      <c r="A22" s="4"/>
      <c r="B22" s="4"/>
      <c r="C22" s="4"/>
      <c r="D22" s="4"/>
      <c r="E22" s="4"/>
      <c r="F22" s="4"/>
      <c r="G22" s="4"/>
      <c r="H22" s="1"/>
      <c r="I22" s="34"/>
      <c r="J22" s="34"/>
    </row>
    <row r="23" spans="1:10" x14ac:dyDescent="0.35">
      <c r="A23" s="4"/>
      <c r="B23" s="4"/>
      <c r="C23" s="4"/>
      <c r="D23" s="4"/>
      <c r="E23" s="4"/>
      <c r="F23" s="4"/>
      <c r="G23" s="4"/>
      <c r="H23" s="1"/>
      <c r="I23" s="34"/>
      <c r="J23" s="34"/>
    </row>
    <row r="24" spans="1:10" x14ac:dyDescent="0.35">
      <c r="A24" s="4"/>
      <c r="B24" s="4"/>
      <c r="C24" s="4"/>
      <c r="D24" s="4"/>
      <c r="E24" s="4"/>
      <c r="F24" s="4"/>
      <c r="G24" s="4"/>
      <c r="H24" s="1"/>
      <c r="I24" s="34"/>
      <c r="J24" s="34"/>
    </row>
    <row r="25" spans="1:10" x14ac:dyDescent="0.35">
      <c r="A25" s="4"/>
      <c r="B25" s="1"/>
      <c r="C25" s="4"/>
      <c r="D25" s="4"/>
      <c r="E25" s="4"/>
      <c r="F25" s="4"/>
      <c r="G25" s="4"/>
      <c r="H25" s="1"/>
      <c r="I25" s="34"/>
      <c r="J25" s="3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55"/>
  <sheetViews>
    <sheetView workbookViewId="0"/>
  </sheetViews>
  <sheetFormatPr defaultRowHeight="14.5" x14ac:dyDescent="0.35"/>
  <cols>
    <col min="1" max="1" width="17.54296875" customWidth="1"/>
    <col min="2" max="2" width="25.26953125" customWidth="1"/>
    <col min="3" max="3" width="26.26953125" customWidth="1"/>
    <col min="4" max="4" width="27.81640625" customWidth="1"/>
    <col min="5" max="5" width="29.7265625" customWidth="1"/>
    <col min="6" max="6" width="18.7265625" style="1" customWidth="1"/>
    <col min="7" max="14" width="9.1796875" style="32"/>
  </cols>
  <sheetData>
    <row r="2" spans="1:12" ht="35.25" customHeight="1" x14ac:dyDescent="0.35">
      <c r="A2" s="67" t="s">
        <v>1</v>
      </c>
      <c r="B2" s="67"/>
      <c r="C2" s="67"/>
      <c r="D2" s="67"/>
      <c r="E2" s="67"/>
      <c r="F2" s="67"/>
      <c r="G2" s="67"/>
      <c r="H2" s="67"/>
    </row>
    <row r="4" spans="1:12" ht="87" x14ac:dyDescent="0.35">
      <c r="A4" s="8" t="s">
        <v>2</v>
      </c>
      <c r="B4" s="12" t="s">
        <v>3</v>
      </c>
      <c r="C4" s="8" t="s">
        <v>23</v>
      </c>
      <c r="D4" s="8" t="s">
        <v>24</v>
      </c>
      <c r="E4" s="8" t="s">
        <v>38</v>
      </c>
      <c r="F4" s="22" t="s">
        <v>35</v>
      </c>
      <c r="H4" s="31"/>
      <c r="I4" s="30" t="s">
        <v>27</v>
      </c>
      <c r="J4" s="30" t="s">
        <v>28</v>
      </c>
      <c r="K4" s="30" t="s">
        <v>29</v>
      </c>
      <c r="L4" s="30" t="s">
        <v>30</v>
      </c>
    </row>
    <row r="5" spans="1:12" x14ac:dyDescent="0.35">
      <c r="A5" s="62" t="s">
        <v>4</v>
      </c>
      <c r="B5" s="19" t="s">
        <v>10</v>
      </c>
      <c r="C5" s="13">
        <v>775</v>
      </c>
      <c r="D5" s="13">
        <v>113</v>
      </c>
      <c r="E5" s="14">
        <f>D5/C5</f>
        <v>0.14580645161290323</v>
      </c>
      <c r="F5" s="23" t="str">
        <f>ROUND(I5*100,0)&amp;-ROUND(J5*100,0)&amp;"%"</f>
        <v>12-17%</v>
      </c>
      <c r="G5" s="29">
        <f t="shared" ref="G5:G22" si="0">$E$23</f>
        <v>0.15384615384615385</v>
      </c>
      <c r="H5" s="31"/>
      <c r="I5" s="28">
        <v>0.12270691692458389</v>
      </c>
      <c r="J5" s="28">
        <v>0.17239993082746671</v>
      </c>
      <c r="K5" s="27">
        <v>2.3099534688319337E-2</v>
      </c>
      <c r="L5" s="27">
        <v>2.6593479214563481E-2</v>
      </c>
    </row>
    <row r="6" spans="1:12" x14ac:dyDescent="0.35">
      <c r="A6" s="63"/>
      <c r="B6" s="20" t="s">
        <v>11</v>
      </c>
      <c r="C6" s="13">
        <v>3</v>
      </c>
      <c r="D6" s="13">
        <v>1</v>
      </c>
      <c r="E6" s="14">
        <f t="shared" ref="E6:E23" si="1">D6/C6</f>
        <v>0.33333333333333331</v>
      </c>
      <c r="F6" s="23" t="str">
        <f t="shared" ref="F6:F23" si="2">ROUND(I6*100,0)&amp;-ROUND(J6*100,0)&amp;"%"</f>
        <v>6-79%</v>
      </c>
      <c r="G6" s="29">
        <f t="shared" si="0"/>
        <v>0.15384615384615385</v>
      </c>
      <c r="H6" s="31"/>
      <c r="I6" s="28">
        <v>6.1492125010559097E-2</v>
      </c>
      <c r="J6" s="28">
        <v>0.79233988521388232</v>
      </c>
      <c r="K6" s="27">
        <v>0.2718412083227742</v>
      </c>
      <c r="L6" s="27">
        <v>0.45900655188054901</v>
      </c>
    </row>
    <row r="7" spans="1:12" x14ac:dyDescent="0.35">
      <c r="A7" s="63"/>
      <c r="B7" s="20" t="s">
        <v>12</v>
      </c>
      <c r="C7" s="13">
        <v>270</v>
      </c>
      <c r="D7" s="13">
        <v>43</v>
      </c>
      <c r="E7" s="14">
        <f t="shared" si="1"/>
        <v>0.15925925925925927</v>
      </c>
      <c r="F7" s="23" t="str">
        <f t="shared" si="2"/>
        <v>12-21%</v>
      </c>
      <c r="G7" s="29">
        <f t="shared" si="0"/>
        <v>0.15384615384615385</v>
      </c>
      <c r="H7" s="31"/>
      <c r="I7" s="28">
        <v>0.12043716001520015</v>
      </c>
      <c r="J7" s="28">
        <v>0.20764116936947291</v>
      </c>
      <c r="K7" s="27">
        <v>3.8822099244059119E-2</v>
      </c>
      <c r="L7" s="27">
        <v>4.8381910110213644E-2</v>
      </c>
    </row>
    <row r="8" spans="1:12" x14ac:dyDescent="0.35">
      <c r="A8" s="64"/>
      <c r="B8" s="15" t="s">
        <v>5</v>
      </c>
      <c r="C8" s="16">
        <v>1048</v>
      </c>
      <c r="D8" s="16">
        <v>157</v>
      </c>
      <c r="E8" s="17">
        <f t="shared" si="1"/>
        <v>0.14980916030534353</v>
      </c>
      <c r="F8" s="24" t="str">
        <f t="shared" si="2"/>
        <v>13-17%</v>
      </c>
      <c r="G8" s="29">
        <f t="shared" si="0"/>
        <v>0.15384615384615385</v>
      </c>
      <c r="H8" s="31"/>
      <c r="I8" s="28">
        <v>0.12948272688634416</v>
      </c>
      <c r="J8" s="28">
        <v>0.17269346635665248</v>
      </c>
      <c r="K8" s="27">
        <v>2.0326433418999368E-2</v>
      </c>
      <c r="L8" s="27">
        <v>2.288430605130895E-2</v>
      </c>
    </row>
    <row r="9" spans="1:12" x14ac:dyDescent="0.35">
      <c r="A9" s="62" t="s">
        <v>6</v>
      </c>
      <c r="B9" s="20" t="s">
        <v>13</v>
      </c>
      <c r="C9" s="13">
        <v>1</v>
      </c>
      <c r="D9" s="13">
        <v>0</v>
      </c>
      <c r="E9" s="14">
        <f t="shared" si="1"/>
        <v>0</v>
      </c>
      <c r="F9" s="23" t="str">
        <f t="shared" si="2"/>
        <v>0-79%</v>
      </c>
      <c r="G9" s="29">
        <f t="shared" si="0"/>
        <v>0.15384615384615385</v>
      </c>
      <c r="H9" s="31"/>
      <c r="I9" s="28">
        <v>2.0654999780381003E-11</v>
      </c>
      <c r="J9" s="28">
        <v>0.79345001926555703</v>
      </c>
      <c r="K9" s="27">
        <v>-2.0654999780381003E-11</v>
      </c>
      <c r="L9" s="27">
        <v>0.79345001926555703</v>
      </c>
    </row>
    <row r="10" spans="1:12" x14ac:dyDescent="0.35">
      <c r="A10" s="63"/>
      <c r="B10" s="20" t="s">
        <v>14</v>
      </c>
      <c r="C10" s="13">
        <v>1</v>
      </c>
      <c r="D10" s="13">
        <v>1</v>
      </c>
      <c r="E10" s="14">
        <f t="shared" si="1"/>
        <v>1</v>
      </c>
      <c r="F10" s="23" t="str">
        <f t="shared" si="2"/>
        <v>21-100%</v>
      </c>
      <c r="G10" s="29">
        <f t="shared" si="0"/>
        <v>0.15384615384615385</v>
      </c>
      <c r="H10" s="31"/>
      <c r="I10" s="28">
        <v>0.206549980734443</v>
      </c>
      <c r="J10" s="28">
        <v>0.99999999997934497</v>
      </c>
      <c r="K10" s="27">
        <v>0.79345001926555703</v>
      </c>
      <c r="L10" s="27">
        <v>-2.0655033239336262E-11</v>
      </c>
    </row>
    <row r="11" spans="1:12" x14ac:dyDescent="0.35">
      <c r="A11" s="63"/>
      <c r="B11" s="20" t="s">
        <v>15</v>
      </c>
      <c r="C11" s="13">
        <v>81</v>
      </c>
      <c r="D11" s="13">
        <v>8</v>
      </c>
      <c r="E11" s="14">
        <f t="shared" si="1"/>
        <v>9.8765432098765427E-2</v>
      </c>
      <c r="F11" s="23" t="str">
        <f t="shared" si="2"/>
        <v>5-18%</v>
      </c>
      <c r="G11" s="29">
        <f t="shared" si="0"/>
        <v>0.15384615384615385</v>
      </c>
      <c r="H11" s="31"/>
      <c r="I11" s="28">
        <v>5.0900183613405488E-2</v>
      </c>
      <c r="J11" s="28">
        <v>0.18296480563199519</v>
      </c>
      <c r="K11" s="27">
        <v>4.7865248485359939E-2</v>
      </c>
      <c r="L11" s="27">
        <v>8.419937353322976E-2</v>
      </c>
    </row>
    <row r="12" spans="1:12" x14ac:dyDescent="0.35">
      <c r="A12" s="64"/>
      <c r="B12" s="15" t="s">
        <v>7</v>
      </c>
      <c r="C12" s="16">
        <v>83</v>
      </c>
      <c r="D12" s="16">
        <v>9</v>
      </c>
      <c r="E12" s="17">
        <f t="shared" si="1"/>
        <v>0.10843373493975904</v>
      </c>
      <c r="F12" s="24" t="str">
        <f t="shared" si="2"/>
        <v>6-19%</v>
      </c>
      <c r="G12" s="29">
        <f t="shared" si="0"/>
        <v>0.15384615384615385</v>
      </c>
      <c r="H12" s="31"/>
      <c r="I12" s="28">
        <v>5.8104987947134035E-2</v>
      </c>
      <c r="J12" s="28">
        <v>0.19340445727471811</v>
      </c>
      <c r="K12" s="27">
        <v>5.0328746992625004E-2</v>
      </c>
      <c r="L12" s="27">
        <v>8.4970722334959073E-2</v>
      </c>
    </row>
    <row r="13" spans="1:12" x14ac:dyDescent="0.35">
      <c r="A13" s="62" t="s">
        <v>8</v>
      </c>
      <c r="B13" s="20" t="s">
        <v>16</v>
      </c>
      <c r="C13" s="13">
        <v>4</v>
      </c>
      <c r="D13" s="13">
        <v>0</v>
      </c>
      <c r="E13" s="14">
        <f t="shared" si="1"/>
        <v>0</v>
      </c>
      <c r="F13" s="23" t="str">
        <f t="shared" si="2"/>
        <v>0-49%</v>
      </c>
      <c r="G13" s="29">
        <f t="shared" si="0"/>
        <v>0.15384615384615385</v>
      </c>
      <c r="H13" s="31"/>
      <c r="I13" s="28">
        <v>1.2752755544863424E-11</v>
      </c>
      <c r="J13" s="28">
        <v>0.48988982039941581</v>
      </c>
      <c r="K13" s="27">
        <v>-1.2752755544863424E-11</v>
      </c>
      <c r="L13" s="27">
        <v>0.48988982039941581</v>
      </c>
    </row>
    <row r="14" spans="1:12" x14ac:dyDescent="0.35">
      <c r="A14" s="63"/>
      <c r="B14" s="20" t="s">
        <v>17</v>
      </c>
      <c r="C14" s="13">
        <v>46</v>
      </c>
      <c r="D14" s="13">
        <v>5</v>
      </c>
      <c r="E14" s="14">
        <f t="shared" si="1"/>
        <v>0.10869565217391304</v>
      </c>
      <c r="F14" s="23" t="str">
        <f t="shared" si="2"/>
        <v>5-23%</v>
      </c>
      <c r="G14" s="29">
        <f t="shared" si="0"/>
        <v>0.15384615384615385</v>
      </c>
      <c r="H14" s="31"/>
      <c r="I14" s="28">
        <v>4.7331535779894983E-2</v>
      </c>
      <c r="J14" s="28">
        <v>0.23037798290122902</v>
      </c>
      <c r="K14" s="27">
        <v>6.1364116394018058E-2</v>
      </c>
      <c r="L14" s="27">
        <v>0.12168233072731598</v>
      </c>
    </row>
    <row r="15" spans="1:12" x14ac:dyDescent="0.35">
      <c r="A15" s="63"/>
      <c r="B15" s="20" t="s">
        <v>18</v>
      </c>
      <c r="C15" s="13">
        <v>57</v>
      </c>
      <c r="D15" s="13">
        <v>11</v>
      </c>
      <c r="E15" s="14">
        <f t="shared" si="1"/>
        <v>0.19298245614035087</v>
      </c>
      <c r="F15" s="23" t="str">
        <f t="shared" si="2"/>
        <v>11-31%</v>
      </c>
      <c r="G15" s="29">
        <f t="shared" si="0"/>
        <v>0.15384615384615385</v>
      </c>
      <c r="H15" s="31"/>
      <c r="I15" s="28">
        <v>0.1113275954862314</v>
      </c>
      <c r="J15" s="28">
        <v>0.31340662911464939</v>
      </c>
      <c r="K15" s="27">
        <v>8.1654860654119463E-2</v>
      </c>
      <c r="L15" s="27">
        <v>0.12042417297429853</v>
      </c>
    </row>
    <row r="16" spans="1:12" x14ac:dyDescent="0.35">
      <c r="A16" s="63"/>
      <c r="B16" s="20" t="s">
        <v>19</v>
      </c>
      <c r="C16" s="13">
        <v>4</v>
      </c>
      <c r="D16" s="13">
        <v>1</v>
      </c>
      <c r="E16" s="14">
        <f t="shared" si="1"/>
        <v>0.25</v>
      </c>
      <c r="F16" s="23" t="str">
        <f t="shared" si="2"/>
        <v>5-70%</v>
      </c>
      <c r="G16" s="29">
        <f t="shared" si="0"/>
        <v>0.15384615384615385</v>
      </c>
      <c r="H16" s="31"/>
      <c r="I16" s="28">
        <v>4.5587393383908402E-2</v>
      </c>
      <c r="J16" s="28">
        <v>0.69935751682217584</v>
      </c>
      <c r="K16" s="27">
        <v>0.20441260661609159</v>
      </c>
      <c r="L16" s="27">
        <v>0.44935751682217584</v>
      </c>
    </row>
    <row r="17" spans="1:17" x14ac:dyDescent="0.35">
      <c r="A17" s="63"/>
      <c r="B17" s="20" t="s">
        <v>20</v>
      </c>
      <c r="C17" s="13">
        <v>2</v>
      </c>
      <c r="D17" s="13">
        <v>1</v>
      </c>
      <c r="E17" s="14">
        <f t="shared" si="1"/>
        <v>0.5</v>
      </c>
      <c r="F17" s="23" t="str">
        <f t="shared" si="2"/>
        <v>9-91%</v>
      </c>
      <c r="G17" s="29">
        <f t="shared" si="0"/>
        <v>0.15384615384615385</v>
      </c>
      <c r="H17" s="31"/>
      <c r="I17" s="28">
        <v>9.4531487974157391E-2</v>
      </c>
      <c r="J17" s="28">
        <v>0.90546851202584266</v>
      </c>
      <c r="K17" s="27">
        <v>0.40546851202584261</v>
      </c>
      <c r="L17" s="27">
        <v>0.40546851202584266</v>
      </c>
    </row>
    <row r="18" spans="1:17" x14ac:dyDescent="0.35">
      <c r="A18" s="63"/>
      <c r="B18" s="20" t="s">
        <v>21</v>
      </c>
      <c r="C18" s="13">
        <v>3</v>
      </c>
      <c r="D18" s="13">
        <v>1</v>
      </c>
      <c r="E18" s="14">
        <f t="shared" si="1"/>
        <v>0.33333333333333331</v>
      </c>
      <c r="F18" s="23" t="str">
        <f t="shared" si="2"/>
        <v>6-79%</v>
      </c>
      <c r="G18" s="29">
        <f t="shared" si="0"/>
        <v>0.15384615384615385</v>
      </c>
      <c r="H18" s="31"/>
      <c r="I18" s="28">
        <v>6.1492125010559097E-2</v>
      </c>
      <c r="J18" s="28">
        <v>0.79233988521388232</v>
      </c>
      <c r="K18" s="27">
        <v>0.2718412083227742</v>
      </c>
      <c r="L18" s="27">
        <v>0.45900655188054901</v>
      </c>
    </row>
    <row r="19" spans="1:17" x14ac:dyDescent="0.35">
      <c r="A19" s="63"/>
      <c r="B19" s="20" t="s">
        <v>22</v>
      </c>
      <c r="C19" s="13">
        <v>137</v>
      </c>
      <c r="D19" s="13">
        <v>38</v>
      </c>
      <c r="E19" s="14">
        <f t="shared" si="1"/>
        <v>0.27737226277372262</v>
      </c>
      <c r="F19" s="23" t="str">
        <f t="shared" si="2"/>
        <v>21-36%</v>
      </c>
      <c r="G19" s="29">
        <f t="shared" si="0"/>
        <v>0.15384615384615385</v>
      </c>
      <c r="H19" s="31"/>
      <c r="I19" s="28">
        <v>0.20925697708710816</v>
      </c>
      <c r="J19" s="28">
        <v>0.35763186888622123</v>
      </c>
      <c r="K19" s="27">
        <v>6.8115285686614457E-2</v>
      </c>
      <c r="L19" s="27">
        <v>8.0259606112498605E-2</v>
      </c>
    </row>
    <row r="20" spans="1:17" x14ac:dyDescent="0.35">
      <c r="A20" s="64"/>
      <c r="B20" s="21" t="s">
        <v>9</v>
      </c>
      <c r="C20" s="16">
        <v>253</v>
      </c>
      <c r="D20" s="16">
        <v>57</v>
      </c>
      <c r="E20" s="17">
        <f t="shared" si="1"/>
        <v>0.22529644268774704</v>
      </c>
      <c r="F20" s="24" t="str">
        <f t="shared" si="2"/>
        <v>18-28%</v>
      </c>
      <c r="G20" s="29">
        <f t="shared" si="0"/>
        <v>0.15384615384615385</v>
      </c>
      <c r="H20" s="31"/>
      <c r="I20" s="28">
        <v>0.17814732335641204</v>
      </c>
      <c r="J20" s="28">
        <v>0.28066275702972082</v>
      </c>
      <c r="K20" s="27">
        <v>4.7149119331335004E-2</v>
      </c>
      <c r="L20" s="27">
        <v>5.5366314341973782E-2</v>
      </c>
    </row>
    <row r="21" spans="1:17" s="1" customFormat="1" x14ac:dyDescent="0.35">
      <c r="A21" s="65" t="s">
        <v>26</v>
      </c>
      <c r="B21" s="25" t="s">
        <v>31</v>
      </c>
      <c r="C21" s="11">
        <v>240</v>
      </c>
      <c r="D21" s="11">
        <v>26</v>
      </c>
      <c r="E21" s="9">
        <f t="shared" si="1"/>
        <v>0.10833333333333334</v>
      </c>
      <c r="F21" s="23" t="str">
        <f t="shared" si="2"/>
        <v>8-15%</v>
      </c>
      <c r="G21" s="29">
        <f t="shared" si="0"/>
        <v>0.15384615384615385</v>
      </c>
      <c r="H21" s="31"/>
      <c r="I21" s="28">
        <v>7.4999999999999997E-2</v>
      </c>
      <c r="J21" s="28">
        <v>0.154</v>
      </c>
      <c r="K21" s="27">
        <f>E21-I21</f>
        <v>3.333333333333334E-2</v>
      </c>
      <c r="L21" s="27">
        <f>J21-E21</f>
        <v>4.5666666666666661E-2</v>
      </c>
      <c r="M21" s="32"/>
      <c r="N21" s="32"/>
    </row>
    <row r="22" spans="1:17" ht="30.75" customHeight="1" x14ac:dyDescent="0.35">
      <c r="A22" s="66"/>
      <c r="B22" s="21" t="s">
        <v>25</v>
      </c>
      <c r="C22" s="26">
        <v>241</v>
      </c>
      <c r="D22" s="26">
        <v>27</v>
      </c>
      <c r="E22" s="17">
        <f t="shared" si="1"/>
        <v>0.11203319502074689</v>
      </c>
      <c r="F22" s="24" t="str">
        <f t="shared" si="2"/>
        <v>8-16%</v>
      </c>
      <c r="G22" s="29">
        <f t="shared" si="0"/>
        <v>0.15384615384615385</v>
      </c>
      <c r="H22" s="31"/>
      <c r="I22" s="28">
        <v>7.8146812962828702E-2</v>
      </c>
      <c r="J22" s="28">
        <v>0.15809359816021568</v>
      </c>
      <c r="K22" s="27">
        <v>3.3886382057918191E-2</v>
      </c>
      <c r="L22" s="27">
        <v>4.6060403139468784E-2</v>
      </c>
    </row>
    <row r="23" spans="1:17" x14ac:dyDescent="0.35">
      <c r="A23" s="18"/>
      <c r="B23" s="10" t="s">
        <v>0</v>
      </c>
      <c r="C23" s="16">
        <v>1625</v>
      </c>
      <c r="D23" s="16">
        <v>250</v>
      </c>
      <c r="E23" s="17">
        <f t="shared" si="1"/>
        <v>0.15384615384615385</v>
      </c>
      <c r="F23" s="24" t="str">
        <f t="shared" si="2"/>
        <v>14-17%</v>
      </c>
      <c r="H23" s="31"/>
      <c r="I23" s="28">
        <v>0.13712183006715528</v>
      </c>
      <c r="J23" s="28">
        <v>0.17220320909168468</v>
      </c>
      <c r="K23" s="27">
        <v>1.6724323778998573E-2</v>
      </c>
      <c r="L23" s="27">
        <v>1.8357055245530829E-2</v>
      </c>
    </row>
    <row r="25" spans="1:17" x14ac:dyDescent="0.35">
      <c r="C25" s="32"/>
      <c r="D25" s="32"/>
      <c r="E25" s="32"/>
      <c r="F25" s="32"/>
      <c r="P25" s="1"/>
      <c r="Q25" s="1"/>
    </row>
    <row r="26" spans="1:17" s="1" customFormat="1" x14ac:dyDescent="0.35">
      <c r="A26" s="36" t="s">
        <v>4</v>
      </c>
      <c r="B26" s="36" t="s">
        <v>10</v>
      </c>
      <c r="C26" s="36">
        <f>VLOOKUP(B26,$B$5:$F$23,2,0)</f>
        <v>775</v>
      </c>
      <c r="D26" s="36">
        <f>VLOOKUP(B26,$B$5:$F$23,3,0)</f>
        <v>113</v>
      </c>
      <c r="E26" s="37">
        <f>VLOOKUP(B26,$B$5:$F$23,4,0)</f>
        <v>0.14580645161290323</v>
      </c>
      <c r="F26" s="46">
        <f>$E$50</f>
        <v>0.15384615384615385</v>
      </c>
      <c r="G26" s="32"/>
      <c r="H26" s="32"/>
      <c r="I26" s="32"/>
      <c r="J26" s="32"/>
      <c r="K26" s="32"/>
      <c r="L26" s="32"/>
      <c r="M26" s="32"/>
      <c r="N26" s="32"/>
    </row>
    <row r="27" spans="1:17" s="1" customFormat="1" x14ac:dyDescent="0.35">
      <c r="A27" s="36"/>
      <c r="B27" s="36" t="s">
        <v>42</v>
      </c>
      <c r="C27" s="36">
        <f t="shared" ref="C27:C50" si="3">VLOOKUP(B27,$B$5:$F$23,2,0)</f>
        <v>3</v>
      </c>
      <c r="D27" s="36">
        <f t="shared" ref="D27:D50" si="4">VLOOKUP(B27,$B$5:$F$23,3,0)</f>
        <v>1</v>
      </c>
      <c r="E27" s="37">
        <f t="shared" ref="E27:E50" si="5">VLOOKUP(B27,$B$5:$F$23,4,0)</f>
        <v>0.33333333333333331</v>
      </c>
      <c r="F27" s="46">
        <f t="shared" ref="F27:F50" si="6">$E$50</f>
        <v>0.15384615384615385</v>
      </c>
      <c r="G27" s="32"/>
      <c r="H27" s="32"/>
      <c r="I27" s="32"/>
      <c r="J27" s="32"/>
      <c r="K27" s="32"/>
      <c r="L27" s="32"/>
      <c r="M27" s="32"/>
      <c r="N27" s="32"/>
    </row>
    <row r="28" spans="1:17" x14ac:dyDescent="0.35">
      <c r="A28" s="36"/>
      <c r="B28" s="36" t="s">
        <v>12</v>
      </c>
      <c r="C28" s="36">
        <f t="shared" si="3"/>
        <v>270</v>
      </c>
      <c r="D28" s="36">
        <f t="shared" si="4"/>
        <v>43</v>
      </c>
      <c r="E28" s="37">
        <f t="shared" si="5"/>
        <v>0.15925925925925927</v>
      </c>
      <c r="F28" s="46">
        <f t="shared" si="6"/>
        <v>0.15384615384615385</v>
      </c>
      <c r="P28" s="1"/>
      <c r="Q28" s="1"/>
    </row>
    <row r="29" spans="1:17" x14ac:dyDescent="0.35">
      <c r="A29" s="36"/>
      <c r="B29" s="36" t="s">
        <v>5</v>
      </c>
      <c r="C29" s="36">
        <f t="shared" si="3"/>
        <v>1048</v>
      </c>
      <c r="D29" s="36">
        <f t="shared" si="4"/>
        <v>157</v>
      </c>
      <c r="E29" s="37">
        <f t="shared" si="5"/>
        <v>0.14980916030534353</v>
      </c>
      <c r="F29" s="46">
        <f t="shared" si="6"/>
        <v>0.15384615384615385</v>
      </c>
    </row>
    <row r="30" spans="1:17" x14ac:dyDescent="0.35">
      <c r="A30" s="36" t="s">
        <v>6</v>
      </c>
      <c r="B30" s="36" t="s">
        <v>13</v>
      </c>
      <c r="C30" s="36">
        <f t="shared" si="3"/>
        <v>1</v>
      </c>
      <c r="D30" s="36">
        <f t="shared" si="4"/>
        <v>0</v>
      </c>
      <c r="E30" s="37">
        <f t="shared" si="5"/>
        <v>0</v>
      </c>
      <c r="F30" s="46">
        <f t="shared" si="6"/>
        <v>0.15384615384615385</v>
      </c>
    </row>
    <row r="31" spans="1:17" s="1" customFormat="1" x14ac:dyDescent="0.35">
      <c r="A31" s="36"/>
      <c r="B31" s="36" t="s">
        <v>14</v>
      </c>
      <c r="C31" s="36"/>
      <c r="D31" s="36"/>
      <c r="E31" s="37"/>
      <c r="F31" s="46">
        <f t="shared" si="6"/>
        <v>0.15384615384615385</v>
      </c>
      <c r="G31" s="32"/>
      <c r="H31" s="32"/>
      <c r="I31" s="32"/>
      <c r="J31" s="32"/>
      <c r="K31" s="32"/>
      <c r="L31" s="32"/>
      <c r="M31" s="32"/>
      <c r="N31" s="32"/>
    </row>
    <row r="32" spans="1:17" x14ac:dyDescent="0.35">
      <c r="A32" s="36"/>
      <c r="B32" s="36" t="s">
        <v>43</v>
      </c>
      <c r="C32" s="36" t="e">
        <f t="shared" si="3"/>
        <v>#N/A</v>
      </c>
      <c r="D32" s="36" t="e">
        <f t="shared" si="4"/>
        <v>#N/A</v>
      </c>
      <c r="E32" s="37" t="e">
        <f t="shared" si="5"/>
        <v>#N/A</v>
      </c>
      <c r="F32" s="46">
        <f t="shared" si="6"/>
        <v>0.15384615384615385</v>
      </c>
    </row>
    <row r="33" spans="1:14" x14ac:dyDescent="0.35">
      <c r="A33" s="36"/>
      <c r="B33" s="36" t="s">
        <v>15</v>
      </c>
      <c r="C33" s="36">
        <f t="shared" si="3"/>
        <v>81</v>
      </c>
      <c r="D33" s="36">
        <f t="shared" si="4"/>
        <v>8</v>
      </c>
      <c r="E33" s="37">
        <f t="shared" si="5"/>
        <v>9.8765432098765427E-2</v>
      </c>
      <c r="F33" s="46">
        <f t="shared" si="6"/>
        <v>0.15384615384615385</v>
      </c>
    </row>
    <row r="34" spans="1:14" x14ac:dyDescent="0.35">
      <c r="A34" s="36"/>
      <c r="B34" s="36" t="s">
        <v>7</v>
      </c>
      <c r="C34" s="36">
        <f t="shared" si="3"/>
        <v>83</v>
      </c>
      <c r="D34" s="36">
        <f t="shared" si="4"/>
        <v>9</v>
      </c>
      <c r="E34" s="37">
        <f t="shared" si="5"/>
        <v>0.10843373493975904</v>
      </c>
      <c r="F34" s="46">
        <f t="shared" si="6"/>
        <v>0.15384615384615385</v>
      </c>
    </row>
    <row r="35" spans="1:14" x14ac:dyDescent="0.35">
      <c r="A35" s="36" t="s">
        <v>8</v>
      </c>
      <c r="B35" s="36" t="s">
        <v>16</v>
      </c>
      <c r="C35" s="36">
        <f t="shared" si="3"/>
        <v>4</v>
      </c>
      <c r="D35" s="36">
        <f t="shared" si="4"/>
        <v>0</v>
      </c>
      <c r="E35" s="37">
        <f t="shared" si="5"/>
        <v>0</v>
      </c>
      <c r="F35" s="46">
        <f t="shared" si="6"/>
        <v>0.15384615384615385</v>
      </c>
    </row>
    <row r="36" spans="1:14" s="1" customFormat="1" x14ac:dyDescent="0.35">
      <c r="A36" s="36"/>
      <c r="B36" s="36" t="s">
        <v>44</v>
      </c>
      <c r="C36" s="36"/>
      <c r="D36" s="36"/>
      <c r="E36" s="37"/>
      <c r="F36" s="46">
        <f t="shared" si="6"/>
        <v>0.15384615384615385</v>
      </c>
      <c r="G36" s="32"/>
      <c r="H36" s="32"/>
      <c r="I36" s="32"/>
      <c r="J36" s="32"/>
      <c r="K36" s="32"/>
      <c r="L36" s="32"/>
      <c r="M36" s="32"/>
      <c r="N36" s="32"/>
    </row>
    <row r="37" spans="1:14" x14ac:dyDescent="0.35">
      <c r="A37" s="36"/>
      <c r="B37" s="36" t="s">
        <v>45</v>
      </c>
      <c r="C37" s="36" t="e">
        <f t="shared" si="3"/>
        <v>#N/A</v>
      </c>
      <c r="D37" s="36" t="e">
        <f t="shared" si="4"/>
        <v>#N/A</v>
      </c>
      <c r="E37" s="37" t="e">
        <f t="shared" si="5"/>
        <v>#N/A</v>
      </c>
      <c r="F37" s="46">
        <f t="shared" si="6"/>
        <v>0.15384615384615385</v>
      </c>
    </row>
    <row r="38" spans="1:14" x14ac:dyDescent="0.35">
      <c r="A38" s="36"/>
      <c r="B38" s="36" t="s">
        <v>17</v>
      </c>
      <c r="C38" s="36">
        <f t="shared" si="3"/>
        <v>46</v>
      </c>
      <c r="D38" s="36">
        <f t="shared" si="4"/>
        <v>5</v>
      </c>
      <c r="E38" s="37">
        <f t="shared" si="5"/>
        <v>0.10869565217391304</v>
      </c>
      <c r="F38" s="46">
        <f t="shared" si="6"/>
        <v>0.15384615384615385</v>
      </c>
    </row>
    <row r="39" spans="1:14" x14ac:dyDescent="0.35">
      <c r="A39" s="36"/>
      <c r="B39" s="36" t="s">
        <v>18</v>
      </c>
      <c r="C39" s="36">
        <f t="shared" si="3"/>
        <v>57</v>
      </c>
      <c r="D39" s="36">
        <f t="shared" si="4"/>
        <v>11</v>
      </c>
      <c r="E39" s="37">
        <f t="shared" si="5"/>
        <v>0.19298245614035087</v>
      </c>
      <c r="F39" s="46">
        <f t="shared" si="6"/>
        <v>0.15384615384615385</v>
      </c>
    </row>
    <row r="40" spans="1:14" x14ac:dyDescent="0.35">
      <c r="A40" s="36"/>
      <c r="B40" s="36" t="s">
        <v>19</v>
      </c>
      <c r="C40" s="36">
        <f t="shared" si="3"/>
        <v>4</v>
      </c>
      <c r="D40" s="36">
        <f t="shared" si="4"/>
        <v>1</v>
      </c>
      <c r="E40" s="37">
        <f t="shared" si="5"/>
        <v>0.25</v>
      </c>
      <c r="F40" s="46">
        <f t="shared" si="6"/>
        <v>0.15384615384615385</v>
      </c>
    </row>
    <row r="41" spans="1:14" x14ac:dyDescent="0.35">
      <c r="A41" s="36"/>
      <c r="B41" s="36" t="s">
        <v>46</v>
      </c>
      <c r="C41" s="36" t="e">
        <f t="shared" si="3"/>
        <v>#N/A</v>
      </c>
      <c r="D41" s="36" t="e">
        <f t="shared" si="4"/>
        <v>#N/A</v>
      </c>
      <c r="E41" s="37" t="e">
        <f t="shared" si="5"/>
        <v>#N/A</v>
      </c>
      <c r="F41" s="46">
        <f t="shared" si="6"/>
        <v>0.15384615384615385</v>
      </c>
    </row>
    <row r="42" spans="1:14" x14ac:dyDescent="0.35">
      <c r="A42" s="36"/>
      <c r="B42" s="36" t="s">
        <v>47</v>
      </c>
      <c r="C42" s="36" t="e">
        <f t="shared" si="3"/>
        <v>#N/A</v>
      </c>
      <c r="D42" s="36" t="e">
        <f t="shared" si="4"/>
        <v>#N/A</v>
      </c>
      <c r="E42" s="37" t="e">
        <f t="shared" si="5"/>
        <v>#N/A</v>
      </c>
      <c r="F42" s="46">
        <f t="shared" si="6"/>
        <v>0.15384615384615385</v>
      </c>
    </row>
    <row r="43" spans="1:14" x14ac:dyDescent="0.35">
      <c r="A43" s="36"/>
      <c r="B43" s="36" t="s">
        <v>48</v>
      </c>
      <c r="C43" s="36" t="e">
        <f t="shared" si="3"/>
        <v>#N/A</v>
      </c>
      <c r="D43" s="36" t="e">
        <f t="shared" si="4"/>
        <v>#N/A</v>
      </c>
      <c r="E43" s="37" t="e">
        <f t="shared" si="5"/>
        <v>#N/A</v>
      </c>
      <c r="F43" s="46">
        <f t="shared" si="6"/>
        <v>0.15384615384615385</v>
      </c>
    </row>
    <row r="44" spans="1:14" x14ac:dyDescent="0.35">
      <c r="A44" s="36"/>
      <c r="B44" s="36" t="s">
        <v>20</v>
      </c>
      <c r="C44" s="36">
        <f t="shared" si="3"/>
        <v>2</v>
      </c>
      <c r="D44" s="36">
        <f t="shared" si="4"/>
        <v>1</v>
      </c>
      <c r="E44" s="37">
        <f t="shared" si="5"/>
        <v>0.5</v>
      </c>
      <c r="F44" s="46">
        <f t="shared" si="6"/>
        <v>0.15384615384615385</v>
      </c>
    </row>
    <row r="45" spans="1:14" x14ac:dyDescent="0.35">
      <c r="A45" s="36"/>
      <c r="B45" s="36" t="s">
        <v>21</v>
      </c>
      <c r="C45" s="36">
        <f t="shared" si="3"/>
        <v>3</v>
      </c>
      <c r="D45" s="36">
        <f t="shared" si="4"/>
        <v>1</v>
      </c>
      <c r="E45" s="37">
        <f t="shared" si="5"/>
        <v>0.33333333333333331</v>
      </c>
      <c r="F45" s="46">
        <f t="shared" si="6"/>
        <v>0.15384615384615385</v>
      </c>
    </row>
    <row r="46" spans="1:14" x14ac:dyDescent="0.35">
      <c r="A46" s="36"/>
      <c r="B46" s="36" t="s">
        <v>22</v>
      </c>
      <c r="C46" s="36">
        <f t="shared" si="3"/>
        <v>137</v>
      </c>
      <c r="D46" s="36">
        <f t="shared" si="4"/>
        <v>38</v>
      </c>
      <c r="E46" s="37">
        <f t="shared" si="5"/>
        <v>0.27737226277372262</v>
      </c>
      <c r="F46" s="46">
        <f t="shared" si="6"/>
        <v>0.15384615384615385</v>
      </c>
    </row>
    <row r="47" spans="1:14" x14ac:dyDescent="0.35">
      <c r="A47" s="36"/>
      <c r="B47" s="36" t="s">
        <v>9</v>
      </c>
      <c r="C47" s="36">
        <f t="shared" si="3"/>
        <v>253</v>
      </c>
      <c r="D47" s="36">
        <f t="shared" si="4"/>
        <v>57</v>
      </c>
      <c r="E47" s="37">
        <f t="shared" si="5"/>
        <v>0.22529644268774704</v>
      </c>
      <c r="F47" s="46">
        <f t="shared" si="6"/>
        <v>0.15384615384615385</v>
      </c>
    </row>
    <row r="48" spans="1:14" x14ac:dyDescent="0.35">
      <c r="A48" s="36" t="s">
        <v>26</v>
      </c>
      <c r="B48" s="36" t="s">
        <v>31</v>
      </c>
      <c r="C48" s="36">
        <f t="shared" si="3"/>
        <v>240</v>
      </c>
      <c r="D48" s="36">
        <f t="shared" si="4"/>
        <v>26</v>
      </c>
      <c r="E48" s="37">
        <f t="shared" si="5"/>
        <v>0.10833333333333334</v>
      </c>
      <c r="F48" s="46">
        <f t="shared" si="6"/>
        <v>0.15384615384615385</v>
      </c>
    </row>
    <row r="49" spans="1:14" s="1" customFormat="1" x14ac:dyDescent="0.35">
      <c r="A49" s="36"/>
      <c r="B49" s="36" t="s">
        <v>25</v>
      </c>
      <c r="C49" s="36">
        <f t="shared" si="3"/>
        <v>241</v>
      </c>
      <c r="D49" s="36">
        <f t="shared" si="4"/>
        <v>27</v>
      </c>
      <c r="E49" s="37">
        <f t="shared" si="5"/>
        <v>0.11203319502074689</v>
      </c>
      <c r="F49" s="46">
        <f t="shared" si="6"/>
        <v>0.15384615384615385</v>
      </c>
      <c r="G49" s="32"/>
      <c r="H49" s="32"/>
      <c r="I49" s="32"/>
      <c r="J49" s="32"/>
      <c r="K49" s="32"/>
      <c r="L49" s="32"/>
      <c r="M49" s="32"/>
      <c r="N49" s="32"/>
    </row>
    <row r="50" spans="1:14" x14ac:dyDescent="0.35">
      <c r="A50" s="36"/>
      <c r="B50" s="36" t="s">
        <v>0</v>
      </c>
      <c r="C50" s="36">
        <f t="shared" si="3"/>
        <v>1625</v>
      </c>
      <c r="D50" s="36">
        <f t="shared" si="4"/>
        <v>250</v>
      </c>
      <c r="E50" s="37">
        <f t="shared" si="5"/>
        <v>0.15384615384615385</v>
      </c>
      <c r="F50" s="46">
        <f t="shared" si="6"/>
        <v>0.15384615384615385</v>
      </c>
    </row>
    <row r="51" spans="1:14" x14ac:dyDescent="0.35">
      <c r="A51" s="36"/>
      <c r="B51" s="36"/>
      <c r="C51" s="36"/>
      <c r="D51" s="36"/>
      <c r="E51" s="36"/>
      <c r="F51" s="36"/>
    </row>
    <row r="52" spans="1:14" x14ac:dyDescent="0.35">
      <c r="A52" s="36"/>
      <c r="B52" s="36"/>
      <c r="C52" s="36"/>
      <c r="D52" s="36"/>
      <c r="E52" s="36"/>
      <c r="F52" s="36"/>
    </row>
    <row r="53" spans="1:14" x14ac:dyDescent="0.35">
      <c r="A53" s="36"/>
      <c r="B53" s="36"/>
      <c r="C53" s="36"/>
      <c r="D53" s="36"/>
      <c r="E53" s="36"/>
      <c r="F53" s="36"/>
    </row>
    <row r="54" spans="1:14" x14ac:dyDescent="0.35">
      <c r="A54" s="36"/>
      <c r="B54" s="36"/>
      <c r="C54" s="36"/>
      <c r="D54" s="36"/>
      <c r="E54" s="36"/>
      <c r="F54" s="36"/>
    </row>
    <row r="55" spans="1:14" x14ac:dyDescent="0.35">
      <c r="A55" s="36"/>
      <c r="B55" s="36"/>
      <c r="C55" s="36"/>
      <c r="D55" s="36"/>
      <c r="E55" s="36"/>
      <c r="F55" s="36"/>
    </row>
  </sheetData>
  <mergeCells count="5">
    <mergeCell ref="A2:H2"/>
    <mergeCell ref="A5:A8"/>
    <mergeCell ref="A9:A12"/>
    <mergeCell ref="A13:A20"/>
    <mergeCell ref="A21:A22"/>
  </mergeCells>
  <pageMargins left="0.7" right="0.7" top="0.75" bottom="0.75" header="0.3" footer="0.3"/>
  <pageSetup paperSize="9" orientation="portrait" r:id="rId1"/>
  <ignoredErrors>
    <ignoredError sqref="C32:E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Aruandesse2019</vt:lpstr>
      <vt:lpstr>Aruandesse2018</vt:lpstr>
      <vt:lpstr>Kirjeldus'17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2020-11-12T11:09:16Z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