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Kliinilised_indik\excelid_kodulehele\"/>
    </mc:Choice>
  </mc:AlternateContent>
  <xr:revisionPtr revIDLastSave="0" documentId="13_ncr:1_{29E3466A-420D-4D7C-97A7-463E2E85692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Kirjeldus" sheetId="1" r:id="rId1"/>
    <sheet name="Aruandesse2017-2019" sheetId="7" r:id="rId2"/>
    <sheet name="Aruandesse2016-2018" sheetId="6" r:id="rId3"/>
    <sheet name="Aruandesse2015-2017" sheetId="5" r:id="rId4"/>
    <sheet name="Aruandesse2014-2016" sheetId="4" r:id="rId5"/>
    <sheet name="Aruandesse2013-2015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7" l="1"/>
  <c r="C29" i="6" l="1"/>
  <c r="E23" i="7"/>
  <c r="E22" i="7"/>
  <c r="E20" i="7"/>
  <c r="F20" i="7"/>
  <c r="E19" i="7"/>
  <c r="E16" i="7"/>
  <c r="F16" i="7"/>
  <c r="E15" i="7"/>
  <c r="E13" i="7"/>
  <c r="E12" i="7"/>
  <c r="E11" i="7"/>
  <c r="E8" i="7"/>
  <c r="E7" i="7"/>
  <c r="F12" i="7" l="1"/>
  <c r="F8" i="7"/>
  <c r="F24" i="7"/>
  <c r="F13" i="7"/>
  <c r="E24" i="7"/>
  <c r="E9" i="7"/>
  <c r="F9" i="7"/>
  <c r="F14" i="7"/>
  <c r="F17" i="7"/>
  <c r="F21" i="7"/>
  <c r="E10" i="7"/>
  <c r="E17" i="7"/>
  <c r="F22" i="7"/>
  <c r="E14" i="7"/>
  <c r="F15" i="7"/>
  <c r="F19" i="7"/>
  <c r="F23" i="7"/>
  <c r="E21" i="7"/>
  <c r="F7" i="7"/>
  <c r="F11" i="7" l="1"/>
  <c r="D29" i="7"/>
  <c r="C29" i="7"/>
  <c r="F27" i="7" l="1"/>
  <c r="E29" i="7"/>
  <c r="F10" i="7"/>
  <c r="G25" i="7" l="1"/>
  <c r="G21" i="7"/>
  <c r="G17" i="7"/>
  <c r="G13" i="7"/>
  <c r="G9" i="7"/>
  <c r="G19" i="7"/>
  <c r="G11" i="7"/>
  <c r="G24" i="7"/>
  <c r="G20" i="7"/>
  <c r="G16" i="7"/>
  <c r="G12" i="7"/>
  <c r="G8" i="7"/>
  <c r="G23" i="7"/>
  <c r="G15" i="7"/>
  <c r="G22" i="7"/>
  <c r="G14" i="7"/>
  <c r="G10" i="7"/>
  <c r="G27" i="7"/>
  <c r="G7" i="7"/>
  <c r="G26" i="7"/>
  <c r="G18" i="7"/>
  <c r="G6" i="7"/>
  <c r="F29" i="7"/>
  <c r="L28" i="6" l="1"/>
  <c r="D29" i="6"/>
  <c r="K28" i="6" l="1"/>
  <c r="E22" i="6"/>
  <c r="E17" i="6"/>
  <c r="E14" i="6"/>
  <c r="E8" i="6"/>
  <c r="E9" i="6"/>
  <c r="E21" i="6"/>
  <c r="L21" i="6" s="1"/>
  <c r="E10" i="6"/>
  <c r="E11" i="6"/>
  <c r="E15" i="6"/>
  <c r="E19" i="6"/>
  <c r="E23" i="6"/>
  <c r="F11" i="6"/>
  <c r="E7" i="6"/>
  <c r="E12" i="6"/>
  <c r="E16" i="6"/>
  <c r="E20" i="6"/>
  <c r="K14" i="6" l="1"/>
  <c r="F8" i="6"/>
  <c r="F21" i="6"/>
  <c r="L8" i="6"/>
  <c r="K25" i="6"/>
  <c r="F9" i="6"/>
  <c r="E13" i="6"/>
  <c r="K13" i="6" s="1"/>
  <c r="K19" i="6"/>
  <c r="F15" i="6"/>
  <c r="K8" i="6"/>
  <c r="K22" i="6"/>
  <c r="F17" i="6"/>
  <c r="L15" i="6"/>
  <c r="L9" i="6"/>
  <c r="L14" i="6"/>
  <c r="K16" i="6"/>
  <c r="L11" i="6"/>
  <c r="L22" i="6"/>
  <c r="L23" i="6"/>
  <c r="E24" i="6"/>
  <c r="L24" i="6" s="1"/>
  <c r="L10" i="6"/>
  <c r="K7" i="6"/>
  <c r="F12" i="6"/>
  <c r="F23" i="6"/>
  <c r="K9" i="6"/>
  <c r="K17" i="6"/>
  <c r="K21" i="6"/>
  <c r="F20" i="6"/>
  <c r="L16" i="6"/>
  <c r="L19" i="6"/>
  <c r="F22" i="6"/>
  <c r="K20" i="6"/>
  <c r="F14" i="6"/>
  <c r="L17" i="6"/>
  <c r="F19" i="6"/>
  <c r="L7" i="6"/>
  <c r="F10" i="6"/>
  <c r="F7" i="6"/>
  <c r="K12" i="6"/>
  <c r="K23" i="6"/>
  <c r="F16" i="6"/>
  <c r="K11" i="6"/>
  <c r="K10" i="6"/>
  <c r="E29" i="6"/>
  <c r="L26" i="6"/>
  <c r="K15" i="6"/>
  <c r="L25" i="6"/>
  <c r="L20" i="6"/>
  <c r="E27" i="6"/>
  <c r="L12" i="6"/>
  <c r="F24" i="6" l="1"/>
  <c r="L13" i="6"/>
  <c r="F13" i="6"/>
  <c r="K24" i="6"/>
  <c r="K29" i="6"/>
  <c r="L29" i="6"/>
  <c r="K26" i="6"/>
  <c r="L27" i="6"/>
  <c r="G27" i="6"/>
  <c r="G23" i="6"/>
  <c r="G19" i="6"/>
  <c r="G15" i="6"/>
  <c r="G11" i="6"/>
  <c r="G7" i="6"/>
  <c r="G26" i="6"/>
  <c r="G22" i="6"/>
  <c r="G18" i="6"/>
  <c r="G14" i="6"/>
  <c r="G10" i="6"/>
  <c r="G20" i="6"/>
  <c r="G16" i="6"/>
  <c r="G8" i="6"/>
  <c r="G25" i="6"/>
  <c r="G21" i="6"/>
  <c r="G17" i="6"/>
  <c r="G13" i="6"/>
  <c r="G9" i="6"/>
  <c r="G24" i="6"/>
  <c r="G12" i="6"/>
  <c r="E11" i="5"/>
  <c r="J14" i="5"/>
  <c r="I14" i="5"/>
  <c r="F14" i="5" s="1"/>
  <c r="I16" i="5"/>
  <c r="J16" i="5"/>
  <c r="J18" i="5"/>
  <c r="I18" i="5"/>
  <c r="F18" i="5" s="1"/>
  <c r="I20" i="5"/>
  <c r="J20" i="5"/>
  <c r="J22" i="5"/>
  <c r="I22" i="5"/>
  <c r="F22" i="5" s="1"/>
  <c r="J7" i="5"/>
  <c r="I7" i="5"/>
  <c r="J10" i="5"/>
  <c r="I10" i="5"/>
  <c r="E14" i="5"/>
  <c r="K14" i="5" s="1"/>
  <c r="E16" i="5"/>
  <c r="E22" i="5"/>
  <c r="L22" i="5" s="1"/>
  <c r="J13" i="5"/>
  <c r="I13" i="5"/>
  <c r="J15" i="5"/>
  <c r="I15" i="5"/>
  <c r="J17" i="5"/>
  <c r="I17" i="5"/>
  <c r="J19" i="5"/>
  <c r="I19" i="5"/>
  <c r="J21" i="5"/>
  <c r="I21" i="5"/>
  <c r="I24" i="5"/>
  <c r="J24" i="5"/>
  <c r="I6" i="5"/>
  <c r="J6" i="5"/>
  <c r="I8" i="5"/>
  <c r="J8" i="5"/>
  <c r="J11" i="5"/>
  <c r="L11" i="5" s="1"/>
  <c r="I11" i="5"/>
  <c r="F11" i="5" s="1"/>
  <c r="E21" i="5"/>
  <c r="E24" i="5"/>
  <c r="E17" i="5"/>
  <c r="E18" i="5"/>
  <c r="L18" i="5" s="1"/>
  <c r="E9" i="5"/>
  <c r="E19" i="5"/>
  <c r="E20" i="5"/>
  <c r="K22" i="5"/>
  <c r="E6" i="5"/>
  <c r="E7" i="5"/>
  <c r="E8" i="5"/>
  <c r="L8" i="5" s="1"/>
  <c r="E23" i="5"/>
  <c r="E15" i="5"/>
  <c r="E10" i="5"/>
  <c r="K10" i="5" s="1"/>
  <c r="E13" i="5"/>
  <c r="K13" i="5" s="1"/>
  <c r="L20" i="5" l="1"/>
  <c r="K6" i="5"/>
  <c r="L21" i="5"/>
  <c r="L16" i="5"/>
  <c r="F27" i="6"/>
  <c r="F29" i="6"/>
  <c r="K17" i="5"/>
  <c r="K24" i="5"/>
  <c r="L24" i="5"/>
  <c r="K27" i="6"/>
  <c r="L6" i="5"/>
  <c r="L19" i="5"/>
  <c r="L14" i="5"/>
  <c r="K8" i="5"/>
  <c r="K15" i="5"/>
  <c r="K20" i="5"/>
  <c r="F21" i="5"/>
  <c r="F17" i="5"/>
  <c r="F13" i="5"/>
  <c r="K16" i="5"/>
  <c r="F7" i="5"/>
  <c r="J25" i="5"/>
  <c r="I25" i="5"/>
  <c r="I12" i="5"/>
  <c r="J12" i="5"/>
  <c r="L12" i="5" s="1"/>
  <c r="F6" i="5"/>
  <c r="E12" i="5"/>
  <c r="L17" i="5"/>
  <c r="J9" i="5"/>
  <c r="L9" i="5" s="1"/>
  <c r="I9" i="5"/>
  <c r="F20" i="5"/>
  <c r="F16" i="5"/>
  <c r="K21" i="5"/>
  <c r="K7" i="5"/>
  <c r="J23" i="5"/>
  <c r="L23" i="5" s="1"/>
  <c r="I23" i="5"/>
  <c r="K11" i="5"/>
  <c r="F8" i="5"/>
  <c r="F24" i="5"/>
  <c r="F19" i="5"/>
  <c r="F15" i="5"/>
  <c r="F10" i="5"/>
  <c r="K18" i="5"/>
  <c r="L15" i="5"/>
  <c r="L13" i="5"/>
  <c r="K19" i="5"/>
  <c r="L7" i="5"/>
  <c r="E25" i="5"/>
  <c r="L10" i="5"/>
  <c r="D51" i="2"/>
  <c r="C51" i="2"/>
  <c r="E50" i="2"/>
  <c r="D49" i="2"/>
  <c r="C49" i="2"/>
  <c r="E48" i="2"/>
  <c r="E47" i="2"/>
  <c r="E46" i="2"/>
  <c r="E45" i="2"/>
  <c r="E44" i="2"/>
  <c r="E43" i="2"/>
  <c r="E42" i="2"/>
  <c r="E41" i="2"/>
  <c r="E40" i="2"/>
  <c r="E39" i="2"/>
  <c r="D38" i="2"/>
  <c r="D52" i="2" s="1"/>
  <c r="C38" i="2"/>
  <c r="E37" i="2"/>
  <c r="E36" i="2"/>
  <c r="D35" i="2"/>
  <c r="C35" i="2"/>
  <c r="E34" i="2"/>
  <c r="E33" i="2"/>
  <c r="E32" i="2"/>
  <c r="I10" i="4"/>
  <c r="I14" i="4"/>
  <c r="I18" i="4"/>
  <c r="I22" i="4"/>
  <c r="I26" i="4"/>
  <c r="I27" i="4"/>
  <c r="I6" i="4"/>
  <c r="E19" i="4"/>
  <c r="E21" i="4"/>
  <c r="E15" i="4"/>
  <c r="J25" i="4"/>
  <c r="I25" i="4"/>
  <c r="J24" i="4"/>
  <c r="I24" i="4"/>
  <c r="J23" i="4"/>
  <c r="I23" i="4"/>
  <c r="J21" i="4"/>
  <c r="I21" i="4"/>
  <c r="J20" i="4"/>
  <c r="I20" i="4"/>
  <c r="J19" i="4"/>
  <c r="I19" i="4"/>
  <c r="J18" i="4"/>
  <c r="J17" i="4"/>
  <c r="I17" i="4"/>
  <c r="J16" i="4"/>
  <c r="I16" i="4"/>
  <c r="J15" i="4"/>
  <c r="I15" i="4"/>
  <c r="J14" i="4"/>
  <c r="J13" i="4"/>
  <c r="I13" i="4"/>
  <c r="J12" i="4"/>
  <c r="I12" i="4"/>
  <c r="J11" i="4"/>
  <c r="I11" i="4"/>
  <c r="J10" i="4"/>
  <c r="J9" i="4"/>
  <c r="I9" i="4"/>
  <c r="J8" i="4"/>
  <c r="I8" i="4"/>
  <c r="J7" i="4"/>
  <c r="I7" i="4"/>
  <c r="F9" i="5" l="1"/>
  <c r="K9" i="5"/>
  <c r="C52" i="2"/>
  <c r="E52" i="2" s="1"/>
  <c r="K12" i="5"/>
  <c r="E49" i="2"/>
  <c r="F25" i="5"/>
  <c r="E35" i="2"/>
  <c r="E27" i="5"/>
  <c r="G12" i="5" s="1"/>
  <c r="E26" i="5"/>
  <c r="J26" i="5"/>
  <c r="I26" i="5"/>
  <c r="K26" i="5" s="1"/>
  <c r="J27" i="5"/>
  <c r="I27" i="5"/>
  <c r="F27" i="5" s="1"/>
  <c r="F23" i="5"/>
  <c r="F12" i="5"/>
  <c r="K23" i="5"/>
  <c r="L27" i="5"/>
  <c r="K25" i="5"/>
  <c r="L25" i="5"/>
  <c r="D53" i="2"/>
  <c r="E51" i="2"/>
  <c r="C53" i="2"/>
  <c r="E38" i="2"/>
  <c r="J27" i="4"/>
  <c r="J22" i="4"/>
  <c r="J26" i="4"/>
  <c r="J6" i="4"/>
  <c r="E24" i="4"/>
  <c r="E20" i="4"/>
  <c r="K20" i="4" s="1"/>
  <c r="E22" i="4"/>
  <c r="K22" i="4" s="1"/>
  <c r="E11" i="4"/>
  <c r="L11" i="4" s="1"/>
  <c r="E8" i="4"/>
  <c r="E7" i="4"/>
  <c r="L7" i="4" s="1"/>
  <c r="E17" i="4"/>
  <c r="E6" i="4"/>
  <c r="K6" i="4" s="1"/>
  <c r="E14" i="4"/>
  <c r="K14" i="4" s="1"/>
  <c r="K21" i="4"/>
  <c r="E16" i="4"/>
  <c r="L16" i="4" s="1"/>
  <c r="E18" i="4"/>
  <c r="L18" i="4" s="1"/>
  <c r="E10" i="4"/>
  <c r="L10" i="4" s="1"/>
  <c r="E13" i="4"/>
  <c r="K13" i="4" s="1"/>
  <c r="K17" i="4"/>
  <c r="K15" i="4"/>
  <c r="K19" i="4"/>
  <c r="K18" i="4"/>
  <c r="L19" i="4"/>
  <c r="L21" i="4"/>
  <c r="H23" i="2"/>
  <c r="I23" i="2"/>
  <c r="H24" i="2"/>
  <c r="I24" i="2"/>
  <c r="H25" i="2"/>
  <c r="I25" i="2"/>
  <c r="H26" i="2"/>
  <c r="I26" i="2"/>
  <c r="H27" i="2"/>
  <c r="I27" i="2"/>
  <c r="H28" i="2"/>
  <c r="I28" i="2"/>
  <c r="G26" i="5" l="1"/>
  <c r="G6" i="5"/>
  <c r="K27" i="5"/>
  <c r="G16" i="5"/>
  <c r="G7" i="5"/>
  <c r="G8" i="5"/>
  <c r="L26" i="5"/>
  <c r="G22" i="5"/>
  <c r="G19" i="5"/>
  <c r="G23" i="5"/>
  <c r="G10" i="5"/>
  <c r="G17" i="5"/>
  <c r="K16" i="4"/>
  <c r="F26" i="5"/>
  <c r="L13" i="4"/>
  <c r="K7" i="4"/>
  <c r="G13" i="5"/>
  <c r="G24" i="5"/>
  <c r="G9" i="5"/>
  <c r="G15" i="5"/>
  <c r="G11" i="5"/>
  <c r="G21" i="5"/>
  <c r="L14" i="4"/>
  <c r="E53" i="2"/>
  <c r="G18" i="5"/>
  <c r="G25" i="5"/>
  <c r="G14" i="5"/>
  <c r="G20" i="5"/>
  <c r="K11" i="4"/>
  <c r="K10" i="4"/>
  <c r="E9" i="4"/>
  <c r="K9" i="4" s="1"/>
  <c r="E12" i="4"/>
  <c r="E23" i="4"/>
  <c r="E27" i="4"/>
  <c r="E25" i="4"/>
  <c r="L22" i="4"/>
  <c r="L17" i="4"/>
  <c r="L15" i="4"/>
  <c r="L6" i="4"/>
  <c r="L20" i="4"/>
  <c r="K24" i="4"/>
  <c r="L24" i="4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I6" i="2"/>
  <c r="H6" i="2"/>
  <c r="G33" i="2" l="1"/>
  <c r="G37" i="2"/>
  <c r="G41" i="2"/>
  <c r="G45" i="2"/>
  <c r="G49" i="2"/>
  <c r="G32" i="2"/>
  <c r="G35" i="2"/>
  <c r="G39" i="2"/>
  <c r="G47" i="2"/>
  <c r="G51" i="2"/>
  <c r="G36" i="2"/>
  <c r="G40" i="2"/>
  <c r="G44" i="2"/>
  <c r="G48" i="2"/>
  <c r="G52" i="2"/>
  <c r="G34" i="2"/>
  <c r="G38" i="2"/>
  <c r="G42" i="2"/>
  <c r="G46" i="2"/>
  <c r="G50" i="2"/>
  <c r="G43" i="2"/>
  <c r="G7" i="4"/>
  <c r="G11" i="4"/>
  <c r="G15" i="4"/>
  <c r="G19" i="4"/>
  <c r="G23" i="4"/>
  <c r="G6" i="4"/>
  <c r="G8" i="4"/>
  <c r="G12" i="4"/>
  <c r="G16" i="4"/>
  <c r="G20" i="4"/>
  <c r="G24" i="4"/>
  <c r="G9" i="4"/>
  <c r="G13" i="4"/>
  <c r="G17" i="4"/>
  <c r="G21" i="4"/>
  <c r="G25" i="4"/>
  <c r="G10" i="4"/>
  <c r="G14" i="4"/>
  <c r="G18" i="4"/>
  <c r="G22" i="4"/>
  <c r="G26" i="4"/>
  <c r="L9" i="4"/>
  <c r="E26" i="4"/>
  <c r="K26" i="4" s="1"/>
  <c r="L23" i="4"/>
  <c r="K23" i="4"/>
  <c r="L12" i="4"/>
  <c r="K12" i="4"/>
  <c r="K8" i="4"/>
  <c r="L8" i="4"/>
  <c r="K25" i="4"/>
  <c r="L25" i="4"/>
  <c r="D12" i="2"/>
  <c r="C12" i="2"/>
  <c r="D9" i="2"/>
  <c r="C9" i="2"/>
  <c r="L26" i="4" l="1"/>
  <c r="K27" i="4"/>
  <c r="L27" i="4"/>
  <c r="E6" i="2"/>
  <c r="E10" i="2"/>
  <c r="E7" i="2"/>
  <c r="E11" i="2"/>
  <c r="E13" i="2"/>
  <c r="E14" i="2"/>
  <c r="E15" i="2"/>
  <c r="E16" i="2"/>
  <c r="E17" i="2"/>
  <c r="E18" i="2"/>
  <c r="E19" i="2"/>
  <c r="E20" i="2"/>
  <c r="E21" i="2"/>
  <c r="E22" i="2"/>
  <c r="E24" i="2"/>
  <c r="E25" i="2"/>
  <c r="E8" i="2"/>
  <c r="D26" i="2"/>
  <c r="C26" i="2"/>
  <c r="J25" i="2" l="1"/>
  <c r="K25" i="2"/>
  <c r="J24" i="2"/>
  <c r="K24" i="2"/>
  <c r="J18" i="2"/>
  <c r="K18" i="2"/>
  <c r="K14" i="2"/>
  <c r="J14" i="2"/>
  <c r="K10" i="2"/>
  <c r="J10" i="2"/>
  <c r="J8" i="2"/>
  <c r="K8" i="2"/>
  <c r="J21" i="2"/>
  <c r="K21" i="2"/>
  <c r="K17" i="2"/>
  <c r="J17" i="2"/>
  <c r="J13" i="2"/>
  <c r="K13" i="2"/>
  <c r="K6" i="2"/>
  <c r="J6" i="2"/>
  <c r="J20" i="2"/>
  <c r="K20" i="2"/>
  <c r="K16" i="2"/>
  <c r="J16" i="2"/>
  <c r="J11" i="2"/>
  <c r="K11" i="2"/>
  <c r="K22" i="2"/>
  <c r="J22" i="2"/>
  <c r="J19" i="2"/>
  <c r="K19" i="2"/>
  <c r="K15" i="2"/>
  <c r="J15" i="2"/>
  <c r="K7" i="2"/>
  <c r="J7" i="2"/>
  <c r="E26" i="2"/>
  <c r="D23" i="2"/>
  <c r="D27" i="2" s="1"/>
  <c r="C23" i="2"/>
  <c r="C27" i="2" s="1"/>
  <c r="J26" i="2" l="1"/>
  <c r="K26" i="2"/>
  <c r="C28" i="2"/>
  <c r="E27" i="2"/>
  <c r="E12" i="2"/>
  <c r="E9" i="2"/>
  <c r="D28" i="2"/>
  <c r="E28" i="2" s="1"/>
  <c r="E23" i="2"/>
  <c r="J28" i="2" l="1"/>
  <c r="K28" i="2"/>
  <c r="J23" i="2"/>
  <c r="K23" i="2"/>
  <c r="J27" i="2"/>
  <c r="K27" i="2"/>
  <c r="J9" i="2"/>
  <c r="K9" i="2"/>
  <c r="J12" i="2"/>
  <c r="K12" i="2"/>
</calcChain>
</file>

<file path=xl/sharedStrings.xml><?xml version="1.0" encoding="utf-8"?>
<sst xmlns="http://schemas.openxmlformats.org/spreadsheetml/2006/main" count="321" uniqueCount="118">
  <si>
    <t>Allikas: Eesti Meditsiiniline Sünniregister</t>
  </si>
  <si>
    <t>Haigla</t>
  </si>
  <si>
    <t>Arv (A)</t>
  </si>
  <si>
    <t>Arv (B)</t>
  </si>
  <si>
    <t>Haiglaliik</t>
  </si>
  <si>
    <t>Piirkondlikud</t>
  </si>
  <si>
    <t>TÜK</t>
  </si>
  <si>
    <t>piirkH</t>
  </si>
  <si>
    <t>Keskhaiglad</t>
  </si>
  <si>
    <t>ITK</t>
  </si>
  <si>
    <t>IVKH</t>
  </si>
  <si>
    <t>LTKH</t>
  </si>
  <si>
    <t>PH</t>
  </si>
  <si>
    <t>keskH</t>
  </si>
  <si>
    <t>Üldhaiglad</t>
  </si>
  <si>
    <t>Hiiumaa</t>
  </si>
  <si>
    <t>Järva</t>
  </si>
  <si>
    <t>Kures</t>
  </si>
  <si>
    <t>Lõuna</t>
  </si>
  <si>
    <t>Lääne</t>
  </si>
  <si>
    <t>Narva</t>
  </si>
  <si>
    <t>Põlva</t>
  </si>
  <si>
    <t>Rakvere</t>
  </si>
  <si>
    <t>Valga</t>
  </si>
  <si>
    <t>Vilj</t>
  </si>
  <si>
    <t>üldH</t>
  </si>
  <si>
    <t>Erahaiglad</t>
  </si>
  <si>
    <t>Fertilitas</t>
  </si>
  <si>
    <t>Elite</t>
  </si>
  <si>
    <t>eraH:</t>
  </si>
  <si>
    <t>Sünnitused</t>
  </si>
  <si>
    <t>PPH (%)</t>
  </si>
  <si>
    <t>Verekaotus (&gt;1000ml)</t>
  </si>
  <si>
    <t>2,96─3,80</t>
  </si>
  <si>
    <t>1,03─1,44</t>
  </si>
  <si>
    <t>0,12─0,85</t>
  </si>
  <si>
    <t>1,27─1,74</t>
  </si>
  <si>
    <t>0,13─1,25</t>
  </si>
  <si>
    <t>0,37─1,89</t>
  </si>
  <si>
    <t>1,61─3,84</t>
  </si>
  <si>
    <t>0,10─0,70</t>
  </si>
  <si>
    <t>0,72─1,98</t>
  </si>
  <si>
    <t>0,69─2,83</t>
  </si>
  <si>
    <t>0,45─1,72</t>
  </si>
  <si>
    <t>Kokku:</t>
  </si>
  <si>
    <t>usaldusvahemik 
95% CI</t>
  </si>
  <si>
    <t>1,28─2,37</t>
  </si>
  <si>
    <t>0,29─1,71</t>
  </si>
  <si>
    <t>0,02─3,41</t>
  </si>
  <si>
    <t>5.Sünnitusega seotud massiivse verekaotuse osamäär haiglate järgi, 2013–2015</t>
  </si>
  <si>
    <t>alumine uv</t>
  </si>
  <si>
    <t>ülemine uv</t>
  </si>
  <si>
    <t>alumise uv erinevus sagedusest</t>
  </si>
  <si>
    <t>ülemise uv erinevus sagedusest</t>
  </si>
  <si>
    <t>Keskhaiglad+
Üldhaiglad+
Erahaiglad</t>
  </si>
  <si>
    <t>keskH+üldH+eraH</t>
  </si>
  <si>
    <t>1,70─2,01</t>
  </si>
  <si>
    <t>0,93─1,67</t>
  </si>
  <si>
    <t>0,80─1,25</t>
  </si>
  <si>
    <t>0,88─1,25</t>
  </si>
  <si>
    <t>1,49─1,74</t>
  </si>
  <si>
    <t>Ida-Tallinna Keskhaigla Naistekliinik</t>
  </si>
  <si>
    <t>Lääne-Tallinna Keskhaigla Naistekliinik</t>
  </si>
  <si>
    <t>Tartu Ülikooli Kliinikumi Naistekliinik</t>
  </si>
  <si>
    <t>Ida-Viru Keskhaigla</t>
  </si>
  <si>
    <t>Pärnu Haigla</t>
  </si>
  <si>
    <t>Hiiumaa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</si>
  <si>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</si>
  <si>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</si>
  <si>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</si>
  <si>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</si>
  <si>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</si>
  <si>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</si>
  <si>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</si>
  <si>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Valga Haigla</t>
  </si>
  <si>
    <t>Viljandi Haigla</t>
  </si>
  <si>
    <t>Elite Kliinik</t>
  </si>
  <si>
    <t>eraH</t>
  </si>
  <si>
    <t>1,23‒1,67</t>
  </si>
  <si>
    <t>1,12‒1,57</t>
  </si>
  <si>
    <t>0,02‒3,61</t>
  </si>
  <si>
    <t>0,14‒0,84</t>
  </si>
  <si>
    <t>0,15‒0,91</t>
  </si>
  <si>
    <t>0,07‒1,03</t>
  </si>
  <si>
    <t>0,79‒2,16</t>
  </si>
  <si>
    <t>0,23‒1,64</t>
  </si>
  <si>
    <t>1,61‒2,81</t>
  </si>
  <si>
    <t>0,31‒1,81</t>
  </si>
  <si>
    <t xml:space="preserve"> 3,14‒4,00</t>
  </si>
  <si>
    <t>0,56‒2,86</t>
  </si>
  <si>
    <t>0,59‒1,97</t>
  </si>
  <si>
    <t>0,97‒2,82</t>
  </si>
  <si>
    <t>Põhja-Eesti Regionaalhaigla</t>
  </si>
  <si>
    <t>1,77-2,08</t>
  </si>
  <si>
    <t>1,17-1,95</t>
  </si>
  <si>
    <t>0,75-1,18</t>
  </si>
  <si>
    <t>0,94-1,32</t>
  </si>
  <si>
    <t>1,57-1,82</t>
  </si>
  <si>
    <t>5.Sünnitusega seotud massiivse verekaotuse osamäär haiglate järgi, 2014–2016</t>
  </si>
  <si>
    <t>2014–2016
PPH (%)</t>
  </si>
  <si>
    <t>2013–2015
PPH (%)</t>
  </si>
  <si>
    <t>5.Sünnitusega seotud massiivse verekaotuse osamäär haiglate järgi, 2015–2017</t>
  </si>
  <si>
    <t>2015–2017
PPH (%)</t>
  </si>
  <si>
    <t>5.Sünnitusega seotud massiivse verekaotuse osamäär haiglate järgi, 2016–2018</t>
  </si>
  <si>
    <t xml:space="preserve">
95% UV</t>
  </si>
  <si>
    <t>2016–2018
PPH (%)</t>
  </si>
  <si>
    <t>Planeeritult kodusünnituse teenused</t>
  </si>
  <si>
    <t>Planeeritud kodusünnituse teenused</t>
  </si>
  <si>
    <t>-</t>
  </si>
  <si>
    <t>5.Sünnitusega seotud massiivse verekaotuse osamäär haiglate järgi, 2017–2019</t>
  </si>
  <si>
    <t>Piirkondlikud haiglad kokku</t>
  </si>
  <si>
    <t>Keskhaiglad kokku</t>
  </si>
  <si>
    <t>Üldhaiglad kokku</t>
  </si>
  <si>
    <t>Erahaiglad kokku</t>
  </si>
  <si>
    <t>Arv</t>
  </si>
  <si>
    <t>PPH arv</t>
  </si>
  <si>
    <t>Verekaotus (&gt;1000ml) PPH</t>
  </si>
  <si>
    <t xml:space="preserve">
PPH osamäär(%)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</si>
</sst>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i/>
      <u/>
      <sz val="8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NumberFormat="1" applyFont="1" applyFill="1" applyBorder="1" applyAlignment="1" applyProtection="1">
      <alignment horizontal="left" readingOrder="1"/>
    </xf>
    <xf numFmtId="0" fontId="2" fillId="0" borderId="0" xfId="0" applyNumberFormat="1" applyFont="1" applyFill="1" applyBorder="1" applyAlignment="1" applyProtection="1">
      <alignment horizontal="right" wrapText="1" readingOrder="1"/>
    </xf>
    <xf numFmtId="0" fontId="2" fillId="0" borderId="0" xfId="0" applyNumberFormat="1" applyFont="1" applyFill="1" applyBorder="1" applyAlignment="1" applyProtection="1">
      <alignment horizontal="center" wrapText="1" readingOrder="1"/>
    </xf>
    <xf numFmtId="0" fontId="3" fillId="0" borderId="0" xfId="0" applyNumberFormat="1" applyFont="1" applyFill="1" applyBorder="1" applyAlignment="1" applyProtection="1">
      <alignment horizontal="left" vertical="top" readingOrder="1"/>
    </xf>
    <xf numFmtId="0" fontId="2" fillId="0" borderId="0" xfId="0" applyNumberFormat="1" applyFont="1" applyFill="1" applyBorder="1" applyAlignment="1" applyProtection="1">
      <alignment horizontal="right" vertical="top" wrapText="1" readingOrder="1"/>
    </xf>
    <xf numFmtId="0" fontId="2" fillId="0" borderId="0" xfId="0" applyNumberFormat="1" applyFont="1" applyFill="1" applyBorder="1" applyAlignment="1" applyProtection="1">
      <alignment horizontal="center" vertical="top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1" xfId="0" applyFill="1" applyBorder="1"/>
    <xf numFmtId="0" fontId="5" fillId="0" borderId="4" xfId="0" applyFont="1" applyBorder="1" applyAlignment="1">
      <alignment vertical="center"/>
    </xf>
    <xf numFmtId="0" fontId="0" fillId="0" borderId="1" xfId="0" applyBorder="1"/>
    <xf numFmtId="0" fontId="4" fillId="0" borderId="1" xfId="0" applyFont="1" applyBorder="1"/>
    <xf numFmtId="0" fontId="5" fillId="0" borderId="1" xfId="0" applyFont="1" applyFill="1" applyBorder="1"/>
    <xf numFmtId="0" fontId="5" fillId="0" borderId="1" xfId="0" applyFont="1" applyBorder="1"/>
    <xf numFmtId="0" fontId="5" fillId="0" borderId="0" xfId="0" applyFont="1"/>
    <xf numFmtId="0" fontId="5" fillId="0" borderId="4" xfId="0" applyFont="1" applyBorder="1"/>
    <xf numFmtId="0" fontId="4" fillId="0" borderId="4" xfId="0" applyFont="1" applyBorder="1"/>
    <xf numFmtId="10" fontId="0" fillId="0" borderId="1" xfId="0" applyNumberFormat="1" applyBorder="1"/>
    <xf numFmtId="10" fontId="4" fillId="0" borderId="1" xfId="0" applyNumberFormat="1" applyFont="1" applyBorder="1"/>
    <xf numFmtId="10" fontId="6" fillId="0" borderId="0" xfId="0" applyNumberFormat="1" applyFont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3" fontId="5" fillId="0" borderId="1" xfId="0" applyNumberFormat="1" applyFont="1" applyBorder="1"/>
    <xf numFmtId="0" fontId="7" fillId="0" borderId="0" xfId="0" applyFont="1"/>
    <xf numFmtId="3" fontId="0" fillId="0" borderId="1" xfId="0" applyNumberFormat="1" applyBorder="1"/>
    <xf numFmtId="0" fontId="5" fillId="0" borderId="5" xfId="0" applyFont="1" applyBorder="1"/>
    <xf numFmtId="0" fontId="5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9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wrapText="1"/>
    </xf>
    <xf numFmtId="0" fontId="9" fillId="0" borderId="0" xfId="0" applyFont="1" applyFill="1" applyBorder="1"/>
    <xf numFmtId="10" fontId="9" fillId="0" borderId="0" xfId="0" applyNumberFormat="1" applyFont="1" applyBorder="1"/>
    <xf numFmtId="0" fontId="9" fillId="0" borderId="0" xfId="0" applyFont="1" applyBorder="1" applyAlignment="1">
      <alignment horizontal="right"/>
    </xf>
    <xf numFmtId="10" fontId="10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Fill="1" applyBorder="1"/>
    <xf numFmtId="3" fontId="10" fillId="0" borderId="0" xfId="0" applyNumberFormat="1" applyFont="1" applyBorder="1"/>
    <xf numFmtId="0" fontId="6" fillId="0" borderId="0" xfId="0" applyFont="1" applyBorder="1" applyAlignment="1">
      <alignment horizontal="center" wrapText="1"/>
    </xf>
    <xf numFmtId="0" fontId="6" fillId="0" borderId="0" xfId="0" applyFont="1"/>
    <xf numFmtId="0" fontId="0" fillId="0" borderId="0" xfId="0" applyFont="1"/>
    <xf numFmtId="9" fontId="9" fillId="0" borderId="0" xfId="0" applyNumberFormat="1" applyFont="1"/>
    <xf numFmtId="10" fontId="11" fillId="0" borderId="1" xfId="1" applyNumberFormat="1" applyFont="1" applyBorder="1" applyAlignment="1">
      <alignment horizontal="right"/>
    </xf>
    <xf numFmtId="10" fontId="4" fillId="0" borderId="1" xfId="1" applyNumberFormat="1" applyFont="1" applyBorder="1" applyAlignment="1">
      <alignment horizontal="right"/>
    </xf>
    <xf numFmtId="0" fontId="9" fillId="0" borderId="0" xfId="0" applyFont="1"/>
    <xf numFmtId="0" fontId="9" fillId="0" borderId="0" xfId="0" applyFont="1" applyBorder="1" applyAlignment="1">
      <alignment horizontal="center" wrapText="1"/>
    </xf>
    <xf numFmtId="10" fontId="9" fillId="0" borderId="0" xfId="0" applyNumberFormat="1" applyFont="1"/>
    <xf numFmtId="0" fontId="5" fillId="0" borderId="1" xfId="0" applyFont="1" applyBorder="1" applyAlignment="1">
      <alignment horizontal="left" wrapText="1"/>
    </xf>
    <xf numFmtId="3" fontId="5" fillId="0" borderId="5" xfId="0" applyNumberFormat="1" applyFont="1" applyBorder="1"/>
    <xf numFmtId="0" fontId="5" fillId="0" borderId="1" xfId="0" applyFont="1" applyBorder="1" applyAlignment="1">
      <alignment horizontal="left" vertical="center" wrapText="1"/>
    </xf>
    <xf numFmtId="0" fontId="12" fillId="0" borderId="0" xfId="0" applyFont="1"/>
    <xf numFmtId="10" fontId="0" fillId="0" borderId="1" xfId="0" applyNumberFormat="1" applyBorder="1" applyAlignment="1">
      <alignment horizontal="right"/>
    </xf>
    <xf numFmtId="10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0" fillId="0" borderId="7" xfId="0" applyFill="1" applyBorder="1"/>
    <xf numFmtId="0" fontId="5" fillId="0" borderId="7" xfId="0" applyFont="1" applyBorder="1"/>
    <xf numFmtId="0" fontId="1" fillId="0" borderId="0" xfId="0" applyFont="1" applyAlignment="1">
      <alignment horizontal="left" readingOrder="1"/>
    </xf>
    <xf numFmtId="0" fontId="2" fillId="0" borderId="0" xfId="0" applyFont="1" applyAlignment="1">
      <alignment horizontal="right" wrapText="1" readingOrder="1"/>
    </xf>
    <xf numFmtId="0" fontId="2" fillId="0" borderId="0" xfId="0" applyFont="1" applyAlignment="1">
      <alignment horizontal="center" wrapText="1" readingOrder="1"/>
    </xf>
    <xf numFmtId="0" fontId="3" fillId="0" borderId="0" xfId="0" applyFont="1" applyAlignment="1">
      <alignment horizontal="left" vertical="top" readingOrder="1"/>
    </xf>
    <xf numFmtId="0" fontId="2" fillId="0" borderId="0" xfId="0" applyFont="1" applyAlignment="1">
      <alignment horizontal="right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" xfId="0" applyFont="1" applyBorder="1"/>
    <xf numFmtId="0" fontId="9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 readingOrder="1"/>
    </xf>
    <xf numFmtId="0" fontId="8" fillId="2" borderId="4" xfId="0" applyFont="1" applyFill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 readingOrder="1"/>
    </xf>
    <xf numFmtId="0" fontId="8" fillId="0" borderId="4" xfId="0" applyNumberFormat="1" applyFont="1" applyFill="1" applyBorder="1" applyAlignment="1" applyProtection="1">
      <alignment horizontal="center" vertical="center" wrapText="1" readingOrder="1"/>
    </xf>
    <xf numFmtId="0" fontId="8" fillId="0" borderId="2" xfId="0" applyNumberFormat="1" applyFont="1" applyFill="1" applyBorder="1" applyAlignment="1" applyProtection="1">
      <alignment horizontal="center" vertical="center" wrapText="1" readingOrder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0" fontId="2" fillId="0" borderId="0" xfId="0" applyNumberFormat="1" applyFont="1" applyAlignment="1">
      <alignment horizontal="center" wrapText="1" readingOrder="1"/>
    </xf>
    <xf numFmtId="10" fontId="2" fillId="0" borderId="0" xfId="0" applyNumberFormat="1" applyFont="1" applyAlignment="1">
      <alignment horizontal="center" vertical="top" wrapText="1" readingOrder="1"/>
    </xf>
    <xf numFmtId="10" fontId="5" fillId="0" borderId="1" xfId="0" applyNumberFormat="1" applyFont="1" applyBorder="1" applyAlignment="1">
      <alignment wrapText="1"/>
    </xf>
    <xf numFmtId="10" fontId="0" fillId="0" borderId="1" xfId="0" applyNumberFormat="1" applyBorder="1" applyAlignment="1">
      <alignment horizontal="right" wrapText="1"/>
    </xf>
    <xf numFmtId="10" fontId="0" fillId="0" borderId="1" xfId="0" applyNumberFormat="1" applyBorder="1" applyAlignment="1">
      <alignment wrapText="1"/>
    </xf>
    <xf numFmtId="10" fontId="4" fillId="0" borderId="1" xfId="0" applyNumberFormat="1" applyFont="1" applyBorder="1" applyAlignment="1">
      <alignment wrapText="1"/>
    </xf>
    <xf numFmtId="10" fontId="4" fillId="0" borderId="1" xfId="0" applyNumberFormat="1" applyFont="1" applyBorder="1" applyAlignment="1">
      <alignment horizontal="right" wrapText="1"/>
    </xf>
    <xf numFmtId="10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707715484393E-2"/>
          <c:y val="2.5899355535548271E-2"/>
          <c:w val="0.92428546760602293"/>
          <c:h val="0.48186516289424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'Aruandesse2017-2019'!$E$5</c:f>
              <c:strCache>
                <c:ptCount val="1"/>
                <c:pt idx="0">
                  <c:v>
PPH osamäär(%)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0E-4F9E-A8BE-B0E4F329D74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A0E-4F9E-A8BE-B0E4F329D745}"/>
              </c:ext>
            </c:extLst>
          </c:dPt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BA0E-4F9E-A8BE-B0E4F329D74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A0E-4F9E-A8BE-B0E4F329D745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A0E-4F9E-A8BE-B0E4F329D74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A0E-4F9E-A8BE-B0E4F329D745}"/>
              </c:ext>
            </c:extLst>
          </c:dPt>
          <c:dPt>
            <c:idx val="1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BA0E-4F9E-A8BE-B0E4F329D745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'Aruandesse2017-2019'!$L$7:$L$27</c15:sqref>
                    </c15:fullRef>
                  </c:ext>
                </c:extLst>
                <c:f>('Aruandesse2017-2019'!$L$7:$L$17,'Aruandesse2017-2019'!$L$19:$L$24)</c:f>
                <c:numCache>
                  <c:formatCode>General</c:formatCode>
                  <c:ptCount val="17"/>
                  <c:pt idx="0">
                    <c:v>2.7862389804408708E-3</c:v>
                  </c:pt>
                  <c:pt idx="1">
                    <c:v>3.5715452943833048E-3</c:v>
                  </c:pt>
                  <c:pt idx="2">
                    <c:v>4.1162315128055876E-3</c:v>
                  </c:pt>
                  <c:pt idx="3">
                    <c:v>1.9112304805979571E-3</c:v>
                  </c:pt>
                  <c:pt idx="4">
                    <c:v>7.4489395812708699E-3</c:v>
                  </c:pt>
                  <c:pt idx="5">
                    <c:v>7.4925109518462381E-3</c:v>
                  </c:pt>
                  <c:pt idx="6">
                    <c:v>5.3406910308150604E-3</c:v>
                  </c:pt>
                  <c:pt idx="7">
                    <c:v>3.762636826863118E-2</c:v>
                  </c:pt>
                  <c:pt idx="8">
                    <c:v>7.896100328826431E-3</c:v>
                  </c:pt>
                  <c:pt idx="9">
                    <c:v>7.5442190645472508E-3</c:v>
                  </c:pt>
                  <c:pt idx="10">
                    <c:v>1.0719497130114004E-2</c:v>
                  </c:pt>
                  <c:pt idx="11">
                    <c:v>5.9392596070958039E-3</c:v>
                  </c:pt>
                  <c:pt idx="12">
                    <c:v>1.0452218232298374E-2</c:v>
                  </c:pt>
                  <c:pt idx="13">
                    <c:v>8.6041568236180886E-3</c:v>
                  </c:pt>
                  <c:pt idx="14">
                    <c:v>2.131685686387259E-2</c:v>
                  </c:pt>
                  <c:pt idx="15">
                    <c:v>7.8885724354238393E-3</c:v>
                  </c:pt>
                  <c:pt idx="16">
                    <c:v>2.6400581045085431E-3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'Aruandesse2017-2019'!$K$7:$K$27</c15:sqref>
                    </c15:fullRef>
                  </c:ext>
                </c:extLst>
                <c:f>('Aruandesse2017-2019'!$K$7:$K$17,'Aruandesse2017-2019'!$K$19:$K$24)</c:f>
                <c:numCache>
                  <c:formatCode>General</c:formatCode>
                  <c:ptCount val="17"/>
                  <c:pt idx="0">
                    <c:v>2.4925712009254523E-3</c:v>
                  </c:pt>
                  <c:pt idx="1">
                    <c:v>3.2039109520383448E-3</c:v>
                  </c:pt>
                  <c:pt idx="2">
                    <c:v>3.6511312119377123E-3</c:v>
                  </c:pt>
                  <c:pt idx="3">
                    <c:v>1.7903552760071793E-3</c:v>
                  </c:pt>
                  <c:pt idx="4">
                    <c:v>4.694850971601881E-3</c:v>
                  </c:pt>
                  <c:pt idx="5">
                    <c:v>6.0499553445330506E-3</c:v>
                  </c:pt>
                  <c:pt idx="6">
                    <c:v>4.3927648198103242E-3</c:v>
                  </c:pt>
                  <c:pt idx="7">
                    <c:v>1.3352962139107583E-2</c:v>
                  </c:pt>
                  <c:pt idx="8">
                    <c:v>3.4032263779339563E-3</c:v>
                  </c:pt>
                  <c:pt idx="9">
                    <c:v>2.5870015921945723E-3</c:v>
                  </c:pt>
                  <c:pt idx="10">
                    <c:v>6.5845401840859095E-3</c:v>
                  </c:pt>
                  <c:pt idx="11">
                    <c:v>2.7407317183765546E-3</c:v>
                  </c:pt>
                  <c:pt idx="12">
                    <c:v>5.1257871979995314E-3</c:v>
                  </c:pt>
                  <c:pt idx="13">
                    <c:v>5.9383818874711343E-3</c:v>
                  </c:pt>
                  <c:pt idx="14">
                    <c:v>3.8475369414244639E-3</c:v>
                  </c:pt>
                  <c:pt idx="15">
                    <c:v>4.3260815103061774E-3</c:v>
                  </c:pt>
                  <c:pt idx="16">
                    <c:v>2.1171430316067955E-3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'Aruandesse2017-2019'!$A$7:$B$28</c15:sqref>
                  </c15:fullRef>
                </c:ext>
              </c:extLst>
              <c:f>('Aruandesse2017-2019'!$A$7:$B$17,'Aruandesse2017-2019'!$A$19:$B$24,'Aruandesse2017-2019'!$A$28:$B$28)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Piirkondlikud haiglad kokku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Keskhaiglad kokku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Üldhaiglad kokku</c:v>
                  </c:pt>
                  <c:pt idx="17">
                    <c:v>Planeeritud kodusünnituse teenused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Planeeritult kodusünnituse teenused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'Aruandesse2017-2019'!$E$7:$E$27</c15:sqref>
                  </c15:fullRef>
                </c:ext>
              </c:extLst>
              <c:f>('Aruandesse2017-2019'!$E$7:$E$17,'Aruandesse2017-2019'!$E$19:$E$24)</c:f>
              <c:numCache>
                <c:formatCode>0.00%</c:formatCode>
                <c:ptCount val="17"/>
                <c:pt idx="0">
                  <c:v>2.3089874128116732E-2</c:v>
                </c:pt>
                <c:pt idx="1">
                  <c:v>3.0157921548650025E-2</c:v>
                </c:pt>
                <c:pt idx="2">
                  <c:v>3.1270189947021576E-2</c:v>
                </c:pt>
                <c:pt idx="3">
                  <c:v>2.7507659517783403E-2</c:v>
                </c:pt>
                <c:pt idx="4">
                  <c:v>1.2536873156342183E-2</c:v>
                </c:pt>
                <c:pt idx="5">
                  <c:v>3.0436523828594315E-2</c:v>
                </c:pt>
                <c:pt idx="6">
                  <c:v>2.4137036075785101E-2</c:v>
                </c:pt>
                <c:pt idx="7">
                  <c:v>2.0270270270270271E-2</c:v>
                </c:pt>
                <c:pt idx="8">
                  <c:v>5.945303210463734E-3</c:v>
                </c:pt>
                <c:pt idx="9">
                  <c:v>3.9215686274509803E-3</c:v>
                </c:pt>
                <c:pt idx="10">
                  <c:v>1.6778523489932886E-2</c:v>
                </c:pt>
                <c:pt idx="11">
                  <c:v>5.0632911392405064E-3</c:v>
                </c:pt>
                <c:pt idx="12">
                  <c:v>9.9573257467994308E-3</c:v>
                </c:pt>
                <c:pt idx="13">
                  <c:v>1.8799710773680405E-2</c:v>
                </c:pt>
                <c:pt idx="14">
                  <c:v>4.6728971962616819E-3</c:v>
                </c:pt>
                <c:pt idx="15">
                  <c:v>9.4876660341555973E-3</c:v>
                </c:pt>
                <c:pt idx="16">
                  <c:v>1.057464867121191E-2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'Aruandesse2017-2019'!$E$27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 w="25400">
                      <a:noFill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B-BA0E-4F9E-A8BE-B0E4F329D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'Aruandesse2016-2018'!$E$5</c:f>
              <c:strCache>
                <c:ptCount val="1"/>
                <c:pt idx="0">
                  <c:v>2016–2018
PPH (%)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'Aruandesse2017-2019'!$A$7:$B$28</c15:sqref>
                  </c15:fullRef>
                </c:ext>
              </c:extLst>
              <c:f>('Aruandesse2017-2019'!$A$7:$B$17,'Aruandesse2017-2019'!$A$19:$B$24,'Aruandesse2017-2019'!$A$28:$B$28)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Piirkondlikud haiglad kokku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Keskhaiglad kokku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Üldhaiglad kokku</c:v>
                  </c:pt>
                  <c:pt idx="17">
                    <c:v>Planeeritud kodusünnituse teenused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Planeeritult kodusünnituse teenused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'Aruandesse2016-2018'!$E$7:$E$27</c15:sqref>
                  </c15:fullRef>
                </c:ext>
              </c:extLst>
              <c:f>('Aruandesse2016-2018'!$E$7:$E$17,'Aruandesse2016-2018'!$E$19:$E$24)</c:f>
              <c:numCache>
                <c:formatCode>0.00%</c:formatCode>
                <c:ptCount val="17"/>
                <c:pt idx="0">
                  <c:v>2.1916290845794762E-2</c:v>
                </c:pt>
                <c:pt idx="1">
                  <c:v>2.1055843759536161E-2</c:v>
                </c:pt>
                <c:pt idx="2">
                  <c:v>2.9953611663353214E-2</c:v>
                </c:pt>
                <c:pt idx="3">
                  <c:v>2.3653263150881166E-2</c:v>
                </c:pt>
                <c:pt idx="4">
                  <c:v>9.0403337969401955E-3</c:v>
                </c:pt>
                <c:pt idx="5">
                  <c:v>3.0794165316045379E-2</c:v>
                </c:pt>
                <c:pt idx="6">
                  <c:v>2.2785458269329237E-2</c:v>
                </c:pt>
                <c:pt idx="7">
                  <c:v>1.3888888888888888E-2</c:v>
                </c:pt>
                <c:pt idx="8">
                  <c:v>6.0313630880579009E-3</c:v>
                </c:pt>
                <c:pt idx="9">
                  <c:v>4.0705563093622792E-3</c:v>
                </c:pt>
                <c:pt idx="10">
                  <c:v>1.066350710900474E-2</c:v>
                </c:pt>
                <c:pt idx="11">
                  <c:v>5.3272450532724502E-3</c:v>
                </c:pt>
                <c:pt idx="12">
                  <c:v>8.4151472650771386E-3</c:v>
                </c:pt>
                <c:pt idx="13">
                  <c:v>1.6897081413210446E-2</c:v>
                </c:pt>
                <c:pt idx="14">
                  <c:v>5.7803468208092483E-3</c:v>
                </c:pt>
                <c:pt idx="15">
                  <c:v>1.3513513513513514E-2</c:v>
                </c:pt>
                <c:pt idx="16">
                  <c:v>9.635237439779766E-3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A0E-4F9E-A8BE-B0E4F329D745}"/>
            </c:ext>
          </c:extLst>
        </c:ser>
        <c:ser>
          <c:idx val="2"/>
          <c:order val="2"/>
          <c:tx>
            <c:v>2017-2019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'Aruandesse2017-2019'!$A$7:$B$28</c15:sqref>
                  </c15:fullRef>
                </c:ext>
              </c:extLst>
              <c:f>('Aruandesse2017-2019'!$A$7:$B$17,'Aruandesse2017-2019'!$A$19:$B$24,'Aruandesse2017-2019'!$A$28:$B$28)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Piirkondlikud haiglad kokku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Keskhaiglad kokku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Üldhaiglad kokku</c:v>
                  </c:pt>
                  <c:pt idx="17">
                    <c:v>Planeeritud kodusünnituse teenused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Planeeritult kodusünnituse teenused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'Aruandesse2017-2019'!$G$7:$G$27</c15:sqref>
                  </c15:fullRef>
                </c:ext>
              </c:extLst>
              <c:f>('Aruandesse2017-2019'!$G$7:$G$17,'Aruandesse2017-2019'!$G$19:$G$24)</c:f>
              <c:numCache>
                <c:formatCode>0.00%</c:formatCode>
                <c:ptCount val="17"/>
                <c:pt idx="0">
                  <c:v>2.4138181994614396E-2</c:v>
                </c:pt>
                <c:pt idx="1">
                  <c:v>2.4138181994614396E-2</c:v>
                </c:pt>
                <c:pt idx="2">
                  <c:v>2.4138181994614396E-2</c:v>
                </c:pt>
                <c:pt idx="3">
                  <c:v>2.4138181994614396E-2</c:v>
                </c:pt>
                <c:pt idx="4">
                  <c:v>2.4138181994614396E-2</c:v>
                </c:pt>
                <c:pt idx="5">
                  <c:v>2.4138181994614396E-2</c:v>
                </c:pt>
                <c:pt idx="6">
                  <c:v>2.4138181994614396E-2</c:v>
                </c:pt>
                <c:pt idx="7">
                  <c:v>2.4138181994614396E-2</c:v>
                </c:pt>
                <c:pt idx="8">
                  <c:v>2.4138181994614396E-2</c:v>
                </c:pt>
                <c:pt idx="9">
                  <c:v>2.4138181994614396E-2</c:v>
                </c:pt>
                <c:pt idx="10">
                  <c:v>2.4138181994614396E-2</c:v>
                </c:pt>
                <c:pt idx="11">
                  <c:v>2.4138181994614396E-2</c:v>
                </c:pt>
                <c:pt idx="12">
                  <c:v>2.4138181994614396E-2</c:v>
                </c:pt>
                <c:pt idx="13">
                  <c:v>2.4138181994614396E-2</c:v>
                </c:pt>
                <c:pt idx="14">
                  <c:v>2.4138181994614396E-2</c:v>
                </c:pt>
                <c:pt idx="15">
                  <c:v>2.4138181994614396E-2</c:v>
                </c:pt>
                <c:pt idx="16">
                  <c:v>2.4138181994614396E-2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A0E-4F9E-A8BE-B0E4F329D745}"/>
            </c:ext>
          </c:extLst>
        </c:ser>
        <c:ser>
          <c:idx val="4"/>
          <c:order val="3"/>
          <c:tx>
            <c:v>2016-2018 keskmine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'Aruandesse2017-2019'!$A$7:$B$28</c15:sqref>
                  </c15:fullRef>
                </c:ext>
              </c:extLst>
              <c:f>('Aruandesse2017-2019'!$A$7:$B$17,'Aruandesse2017-2019'!$A$19:$B$24,'Aruandesse2017-2019'!$A$28:$B$28)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Piirkondlikud haiglad kokku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Keskhaiglad kokku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Üldhaiglad kokku</c:v>
                  </c:pt>
                  <c:pt idx="17">
                    <c:v>Planeeritud kodusünnituse teenused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Planeeritult kodusünnituse teenused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'Aruandesse2016-2018'!$G$7:$G$27</c15:sqref>
                  </c15:fullRef>
                </c:ext>
              </c:extLst>
              <c:f>('Aruandesse2016-2018'!$G$7:$G$17,'Aruandesse2016-2018'!$G$19:$G$24)</c:f>
              <c:numCache>
                <c:formatCode>0.00%</c:formatCode>
                <c:ptCount val="17"/>
                <c:pt idx="0">
                  <c:v>2.1034032047247905E-2</c:v>
                </c:pt>
                <c:pt idx="1">
                  <c:v>2.1034032047247905E-2</c:v>
                </c:pt>
                <c:pt idx="2">
                  <c:v>2.1034032047247905E-2</c:v>
                </c:pt>
                <c:pt idx="3">
                  <c:v>2.1034032047247905E-2</c:v>
                </c:pt>
                <c:pt idx="4">
                  <c:v>2.1034032047247905E-2</c:v>
                </c:pt>
                <c:pt idx="5">
                  <c:v>2.1034032047247905E-2</c:v>
                </c:pt>
                <c:pt idx="6">
                  <c:v>2.1034032047247905E-2</c:v>
                </c:pt>
                <c:pt idx="7">
                  <c:v>2.1034032047247905E-2</c:v>
                </c:pt>
                <c:pt idx="8">
                  <c:v>2.1034032047247905E-2</c:v>
                </c:pt>
                <c:pt idx="9">
                  <c:v>2.1034032047247905E-2</c:v>
                </c:pt>
                <c:pt idx="10">
                  <c:v>2.1034032047247905E-2</c:v>
                </c:pt>
                <c:pt idx="11">
                  <c:v>2.1034032047247905E-2</c:v>
                </c:pt>
                <c:pt idx="12">
                  <c:v>2.1034032047247905E-2</c:v>
                </c:pt>
                <c:pt idx="13">
                  <c:v>2.1034032047247905E-2</c:v>
                </c:pt>
                <c:pt idx="14">
                  <c:v>2.1034032047247905E-2</c:v>
                </c:pt>
                <c:pt idx="15">
                  <c:v>2.1034032047247905E-2</c:v>
                </c:pt>
                <c:pt idx="16">
                  <c:v>2.1034032047247905E-2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A0E-4F9E-A8BE-B0E4F329D745}"/>
            </c:ext>
          </c:extLst>
        </c:ser>
        <c:ser>
          <c:idx val="1"/>
          <c:order val="4"/>
          <c:tx>
            <c:v>Eesmärk &lt;3%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'Aruandesse2017-2019'!$A$7:$B$28</c15:sqref>
                  </c15:fullRef>
                </c:ext>
              </c:extLst>
              <c:f>('Aruandesse2017-2019'!$A$7:$B$17,'Aruandesse2017-2019'!$A$19:$B$24,'Aruandesse2017-2019'!$A$28:$B$28)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Piirkondlikud haiglad kokku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Keskhaiglad kokku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Üldhaiglad kokku</c:v>
                  </c:pt>
                  <c:pt idx="17">
                    <c:v>Planeeritud kodusünnituse teenused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Planeeritult kodusünnituse teenused</c:v>
                  </c:pt>
                </c:lvl>
              </c:multiLvlStrCache>
            </c:multiLvl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4"/>
                      <c:pt idx="11">
                        <c:v>0.03</c:v>
                      </c:pt>
                      <c:pt idx="18">
                        <c:v>0.03</c:v>
                      </c:pt>
                      <c:pt idx="19">
                        <c:v>0.03</c:v>
                      </c:pt>
                      <c:pt idx="20">
                        <c:v>0.03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17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A0E-4F9E-A8BE-B0E4F329D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4.0000000000000008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354695651920039E-2"/>
          <c:y val="0.85418857815186899"/>
          <c:w val="0.97498314765056404"/>
          <c:h val="0.1116246538148248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2428546760602293"/>
          <c:h val="0.48186516289424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'Aruandesse2016-2018'!$E$5</c:f>
              <c:strCache>
                <c:ptCount val="1"/>
                <c:pt idx="0">
                  <c:v>2016–2018
PPH (%)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FD9-4119-9A85-47A9EF235BB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FD9-4119-9A85-47A9EF235BB9}"/>
              </c:ext>
            </c:extLst>
          </c:dPt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0FD9-4119-9A85-47A9EF235BB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FD9-4119-9A85-47A9EF235BB9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FD9-4119-9A85-47A9EF235BB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FD9-4119-9A85-47A9EF235BB9}"/>
              </c:ext>
            </c:extLst>
          </c:dPt>
          <c:dPt>
            <c:idx val="1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0FD9-4119-9A85-47A9EF235BB9}"/>
              </c:ext>
            </c:extLst>
          </c:dPt>
          <c:dPt>
            <c:idx val="1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0FD9-4119-9A85-47A9EF235BB9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'Aruandesse2016-2018'!$L$7:$L$27</c15:sqref>
                    </c15:fullRef>
                  </c:ext>
                </c:extLst>
                <c:f>('Aruandesse2016-2018'!$L$7:$L$17,'Aruandesse2016-2018'!$L$19:$L$24,'Aruandesse2016-2018'!$L$27)</c:f>
                <c:numCache>
                  <c:formatCode>General</c:formatCode>
                  <c:ptCount val="18"/>
                  <c:pt idx="0">
                    <c:v>2.7014857588765831E-3</c:v>
                  </c:pt>
                  <c:pt idx="1">
                    <c:v>3.0306874164021946E-3</c:v>
                  </c:pt>
                  <c:pt idx="2">
                    <c:v>4.0919083970076368E-3</c:v>
                  </c:pt>
                  <c:pt idx="3">
                    <c:v>1.7827559890825039E-3</c:v>
                  </c:pt>
                  <c:pt idx="4">
                    <c:v>6.3656191484141277E-3</c:v>
                  </c:pt>
                  <c:pt idx="5">
                    <c:v>7.5786110085457985E-3</c:v>
                  </c:pt>
                  <c:pt idx="6">
                    <c:v>5.1695675828106365E-3</c:v>
                  </c:pt>
                  <c:pt idx="7">
                    <c:v>3.5333514780463843E-2</c:v>
                  </c:pt>
                  <c:pt idx="8">
                    <c:v>8.009266468086973E-3</c:v>
                  </c:pt>
                  <c:pt idx="9">
                    <c:v>7.8282816982184686E-3</c:v>
                  </c:pt>
                  <c:pt idx="10">
                    <c:v>9.4776297224366587E-3</c:v>
                  </c:pt>
                  <c:pt idx="11">
                    <c:v>5.6282511505776692E-3</c:v>
                  </c:pt>
                  <c:pt idx="12">
                    <c:v>9.8215162785992155E-3</c:v>
                  </c:pt>
                  <c:pt idx="13">
                    <c:v>8.5546455990024861E-3</c:v>
                  </c:pt>
                  <c:pt idx="14">
                    <c:v>1.5047313547297599E-2</c:v>
                  </c:pt>
                  <c:pt idx="15">
                    <c:v>9.041358945736537E-3</c:v>
                  </c:pt>
                  <c:pt idx="16">
                    <c:v>2.5197086839501229E-3</c:v>
                  </c:pt>
                  <c:pt idx="17">
                    <c:v>2.3636258423904849E-3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'Aruandesse2016-2018'!$K$7:$K$27</c15:sqref>
                    </c15:fullRef>
                  </c:ext>
                </c:extLst>
                <c:f>('Aruandesse2016-2018'!$K$7:$K$17,'Aruandesse2016-2018'!$K$19:$K$24,'Aruandesse2016-2018'!$K$27)</c:f>
                <c:numCache>
                  <c:formatCode>General</c:formatCode>
                  <c:ptCount val="18"/>
                  <c:pt idx="0">
                    <c:v>2.4109606545686599E-3</c:v>
                  </c:pt>
                  <c:pt idx="1">
                    <c:v>2.6565407087500298E-3</c:v>
                  </c:pt>
                  <c:pt idx="2">
                    <c:v>3.6135153835402424E-3</c:v>
                  </c:pt>
                  <c:pt idx="3">
                    <c:v>1.6576901724075048E-3</c:v>
                  </c:pt>
                  <c:pt idx="4">
                    <c:v>3.7495288964879865E-3</c:v>
                  </c:pt>
                  <c:pt idx="5">
                    <c:v>6.1202427390579552E-3</c:v>
                  </c:pt>
                  <c:pt idx="6">
                    <c:v>4.2318351535766199E-3</c:v>
                  </c:pt>
                  <c:pt idx="7">
                    <c:v>1.0071745377374271E-2</c:v>
                  </c:pt>
                  <c:pt idx="8">
                    <c:v>3.4524508154673717E-3</c:v>
                  </c:pt>
                  <c:pt idx="9">
                    <c:v>2.6852519511161715E-3</c:v>
                  </c:pt>
                  <c:pt idx="10">
                    <c:v>5.0434083024328263E-3</c:v>
                  </c:pt>
                  <c:pt idx="11">
                    <c:v>2.7443574902180339E-3</c:v>
                  </c:pt>
                  <c:pt idx="12">
                    <c:v>4.5528608216557041E-3</c:v>
                  </c:pt>
                  <c:pt idx="13">
                    <c:v>5.7123213150970503E-3</c:v>
                  </c:pt>
                  <c:pt idx="14">
                    <c:v>4.1937296515566474E-3</c:v>
                  </c:pt>
                  <c:pt idx="15">
                    <c:v>5.446945165451491E-3</c:v>
                  </c:pt>
                  <c:pt idx="16">
                    <c:v>2.0014119516974229E-3</c:v>
                  </c:pt>
                  <c:pt idx="17">
                    <c:v>2.0304635876496613E-3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'Aruandesse2016-2018'!$A$7:$B$28</c15:sqref>
                  </c15:fullRef>
                </c:ext>
              </c:extLst>
              <c:f>('Aruandesse2016-2018'!$A$7:$B$17,'Aruandesse2016-2018'!$A$19:$B$24,'Aruandesse2016-2018'!$A$27:$B$27)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keskH+üldH+eraH</c:v>
                  </c:pt>
                  <c:pt idx="18">
                    <c:v>Planeeritud kodusünnituse teenused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Keskhaiglad+
Üldhaiglad+
Erahaiglad</c:v>
                  </c:pt>
                  <c:pt idx="18">
                    <c:v>Planeeritult kodusünnituse teenused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'Aruandesse2016-2018'!$E$7:$E$27</c15:sqref>
                  </c15:fullRef>
                </c:ext>
              </c:extLst>
              <c:f>('Aruandesse2016-2018'!$E$7:$E$17,'Aruandesse2016-2018'!$E$19:$E$24,'Aruandesse2016-2018'!$E$27)</c:f>
              <c:numCache>
                <c:formatCode>0.00%</c:formatCode>
                <c:ptCount val="18"/>
                <c:pt idx="0">
                  <c:v>2.1916290845794762E-2</c:v>
                </c:pt>
                <c:pt idx="1">
                  <c:v>2.1055843759536161E-2</c:v>
                </c:pt>
                <c:pt idx="2">
                  <c:v>2.9953611663353214E-2</c:v>
                </c:pt>
                <c:pt idx="3">
                  <c:v>2.3653263150881166E-2</c:v>
                </c:pt>
                <c:pt idx="4">
                  <c:v>9.0403337969401955E-3</c:v>
                </c:pt>
                <c:pt idx="5">
                  <c:v>3.0794165316045379E-2</c:v>
                </c:pt>
                <c:pt idx="6">
                  <c:v>2.2785458269329237E-2</c:v>
                </c:pt>
                <c:pt idx="7">
                  <c:v>1.3888888888888888E-2</c:v>
                </c:pt>
                <c:pt idx="8">
                  <c:v>6.0313630880579009E-3</c:v>
                </c:pt>
                <c:pt idx="9">
                  <c:v>4.0705563093622792E-3</c:v>
                </c:pt>
                <c:pt idx="10">
                  <c:v>1.066350710900474E-2</c:v>
                </c:pt>
                <c:pt idx="11">
                  <c:v>5.3272450532724502E-3</c:v>
                </c:pt>
                <c:pt idx="12">
                  <c:v>8.4151472650771386E-3</c:v>
                </c:pt>
                <c:pt idx="13">
                  <c:v>1.6897081413210446E-2</c:v>
                </c:pt>
                <c:pt idx="14">
                  <c:v>5.7803468208092483E-3</c:v>
                </c:pt>
                <c:pt idx="15">
                  <c:v>1.3513513513513514E-2</c:v>
                </c:pt>
                <c:pt idx="16">
                  <c:v>9.635237439779766E-3</c:v>
                </c:pt>
                <c:pt idx="17">
                  <c:v>1.4197696222877042E-2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'Aruandesse2016-2018'!$E$26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0FD9-4119-9A85-47A9EF235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'Aruandesse2015-2017'!$E$5</c:f>
              <c:strCache>
                <c:ptCount val="1"/>
                <c:pt idx="0">
                  <c:v>2015–2017
PPH (%)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'Aruandesse2016-2018'!$A$7:$B$28</c15:sqref>
                  </c15:fullRef>
                </c:ext>
              </c:extLst>
              <c:f>('Aruandesse2016-2018'!$A$7:$B$17,'Aruandesse2016-2018'!$A$19:$B$24,'Aruandesse2016-2018'!$A$27:$B$27)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keskH+üldH+eraH</c:v>
                  </c:pt>
                  <c:pt idx="18">
                    <c:v>Planeeritud kodusünnituse teenused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Keskhaiglad+
Üldhaiglad+
Erahaiglad</c:v>
                  </c:pt>
                  <c:pt idx="18">
                    <c:v>Planeeritult kodusünnituse teenused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'Aruandesse2015-2017'!$E$6:$E$26</c15:sqref>
                  </c15:fullRef>
                </c:ext>
              </c:extLst>
              <c:f>('Aruandesse2015-2017'!$E$6:$E$16,'Aruandesse2015-2017'!$E$18:$E$23,'Aruandesse2015-2017'!$E$26)</c:f>
              <c:numCache>
                <c:formatCode>0.00%</c:formatCode>
                <c:ptCount val="18"/>
                <c:pt idx="0">
                  <c:v>1.6205211726384366E-2</c:v>
                </c:pt>
                <c:pt idx="1">
                  <c:v>1.6637133293955504E-2</c:v>
                </c:pt>
                <c:pt idx="2">
                  <c:v>3.0834012496604182E-2</c:v>
                </c:pt>
                <c:pt idx="3">
                  <c:v>1.9966442953020136E-2</c:v>
                </c:pt>
                <c:pt idx="4">
                  <c:v>4.9191848208011242E-3</c:v>
                </c:pt>
                <c:pt idx="5">
                  <c:v>2.5672877846790891E-2</c:v>
                </c:pt>
                <c:pt idx="6">
                  <c:v>1.7978113600833769E-2</c:v>
                </c:pt>
                <c:pt idx="7">
                  <c:v>7.1942446043165471E-3</c:v>
                </c:pt>
                <c:pt idx="8">
                  <c:v>5.8823529411764705E-3</c:v>
                </c:pt>
                <c:pt idx="9">
                  <c:v>6.793478260869565E-3</c:v>
                </c:pt>
                <c:pt idx="10">
                  <c:v>1.2330456226880395E-2</c:v>
                </c:pt>
                <c:pt idx="11">
                  <c:v>6.369426751592357E-3</c:v>
                </c:pt>
                <c:pt idx="12">
                  <c:v>5.6657223796033997E-3</c:v>
                </c:pt>
                <c:pt idx="13">
                  <c:v>1.4960629921259842E-2</c:v>
                </c:pt>
                <c:pt idx="14">
                  <c:v>8.6393088552915772E-3</c:v>
                </c:pt>
                <c:pt idx="15">
                  <c:v>6.8560235063663075E-3</c:v>
                </c:pt>
                <c:pt idx="16">
                  <c:v>8.6358116313587918E-3</c:v>
                </c:pt>
                <c:pt idx="17">
                  <c:v>1.1768870011503407E-2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FD9-4119-9A85-47A9EF235BB9}"/>
            </c:ext>
          </c:extLst>
        </c:ser>
        <c:ser>
          <c:idx val="2"/>
          <c:order val="2"/>
          <c:tx>
            <c:v>2016-2018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'Aruandesse2016-2018'!$A$7:$B$28</c15:sqref>
                  </c15:fullRef>
                </c:ext>
              </c:extLst>
              <c:f>('Aruandesse2016-2018'!$A$7:$B$17,'Aruandesse2016-2018'!$A$19:$B$24,'Aruandesse2016-2018'!$A$27:$B$27)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'Aruandesse2016-2018'!$G$7:$G$28</c15:sqref>
                  </c15:fullRef>
                </c:ext>
              </c:extLst>
              <c:f>('Aruandesse2016-2018'!$G$7:$G$17,'Aruandesse2016-2018'!$G$19:$G$24,'Aruandesse2016-2018'!$G$27)</c:f>
              <c:numCache>
                <c:formatCode>0.00%</c:formatCode>
                <c:ptCount val="18"/>
                <c:pt idx="0">
                  <c:v>2.1034032047247905E-2</c:v>
                </c:pt>
                <c:pt idx="1">
                  <c:v>2.1034032047247905E-2</c:v>
                </c:pt>
                <c:pt idx="2">
                  <c:v>2.1034032047247905E-2</c:v>
                </c:pt>
                <c:pt idx="3">
                  <c:v>2.1034032047247905E-2</c:v>
                </c:pt>
                <c:pt idx="4">
                  <c:v>2.1034032047247905E-2</c:v>
                </c:pt>
                <c:pt idx="5">
                  <c:v>2.1034032047247905E-2</c:v>
                </c:pt>
                <c:pt idx="6">
                  <c:v>2.1034032047247905E-2</c:v>
                </c:pt>
                <c:pt idx="7">
                  <c:v>2.1034032047247905E-2</c:v>
                </c:pt>
                <c:pt idx="8">
                  <c:v>2.1034032047247905E-2</c:v>
                </c:pt>
                <c:pt idx="9">
                  <c:v>2.1034032047247905E-2</c:v>
                </c:pt>
                <c:pt idx="10">
                  <c:v>2.1034032047247905E-2</c:v>
                </c:pt>
                <c:pt idx="11">
                  <c:v>2.1034032047247905E-2</c:v>
                </c:pt>
                <c:pt idx="12">
                  <c:v>2.1034032047247905E-2</c:v>
                </c:pt>
                <c:pt idx="13">
                  <c:v>2.1034032047247905E-2</c:v>
                </c:pt>
                <c:pt idx="14">
                  <c:v>2.1034032047247905E-2</c:v>
                </c:pt>
                <c:pt idx="15">
                  <c:v>2.1034032047247905E-2</c:v>
                </c:pt>
                <c:pt idx="16">
                  <c:v>2.1034032047247905E-2</c:v>
                </c:pt>
                <c:pt idx="17">
                  <c:v>2.1034032047247905E-2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FD9-4119-9A85-47A9EF235BB9}"/>
            </c:ext>
          </c:extLst>
        </c:ser>
        <c:ser>
          <c:idx val="4"/>
          <c:order val="3"/>
          <c:tx>
            <c:v>2015-2017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'Aruandesse2016-2018'!$A$7:$B$28</c15:sqref>
                  </c15:fullRef>
                </c:ext>
              </c:extLst>
              <c:f>('Aruandesse2016-2018'!$A$7:$B$17,'Aruandesse2016-2018'!$A$19:$B$24,'Aruandesse2016-2018'!$A$27:$B$27)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keskH+üldH+eraH</c:v>
                  </c:pt>
                  <c:pt idx="18">
                    <c:v>Planeeritud kodusünnituse teenused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Keskhaiglad+
Üldhaiglad+
Erahaiglad</c:v>
                  </c:pt>
                  <c:pt idx="18">
                    <c:v>Planeeritult kodusünnituse teenused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'Aruandesse2015-2017'!$G$6:$G$26</c15:sqref>
                  </c15:fullRef>
                </c:ext>
              </c:extLst>
              <c:f>('Aruandesse2015-2017'!$G$6:$G$16,'Aruandesse2015-2017'!$G$18:$G$23,'Aruandesse2015-2017'!$G$26)</c:f>
              <c:numCache>
                <c:formatCode>0.00%</c:formatCode>
                <c:ptCount val="18"/>
                <c:pt idx="0">
                  <c:v>1.7712464416924163E-2</c:v>
                </c:pt>
                <c:pt idx="1">
                  <c:v>1.7712464416924163E-2</c:v>
                </c:pt>
                <c:pt idx="2">
                  <c:v>1.7712464416924163E-2</c:v>
                </c:pt>
                <c:pt idx="3">
                  <c:v>1.7712464416924163E-2</c:v>
                </c:pt>
                <c:pt idx="4">
                  <c:v>1.7712464416924163E-2</c:v>
                </c:pt>
                <c:pt idx="5">
                  <c:v>1.7712464416924163E-2</c:v>
                </c:pt>
                <c:pt idx="6">
                  <c:v>1.7712464416924163E-2</c:v>
                </c:pt>
                <c:pt idx="7">
                  <c:v>1.7712464416924163E-2</c:v>
                </c:pt>
                <c:pt idx="8">
                  <c:v>1.7712464416924163E-2</c:v>
                </c:pt>
                <c:pt idx="9">
                  <c:v>1.7712464416924163E-2</c:v>
                </c:pt>
                <c:pt idx="10">
                  <c:v>1.7712464416924163E-2</c:v>
                </c:pt>
                <c:pt idx="11">
                  <c:v>1.7712464416924163E-2</c:v>
                </c:pt>
                <c:pt idx="12">
                  <c:v>1.7712464416924163E-2</c:v>
                </c:pt>
                <c:pt idx="13">
                  <c:v>1.7712464416924163E-2</c:v>
                </c:pt>
                <c:pt idx="14">
                  <c:v>1.7712464416924163E-2</c:v>
                </c:pt>
                <c:pt idx="15">
                  <c:v>1.7712464416924163E-2</c:v>
                </c:pt>
                <c:pt idx="16">
                  <c:v>1.7712464416924163E-2</c:v>
                </c:pt>
                <c:pt idx="17">
                  <c:v>1.7712464416924163E-2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FD9-4119-9A85-47A9EF235BB9}"/>
            </c:ext>
          </c:extLst>
        </c:ser>
        <c:ser>
          <c:idx val="1"/>
          <c:order val="4"/>
          <c:tx>
            <c:v>Eesmärk &lt;3%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'Aruandesse2016-2018'!$A$7:$B$28</c15:sqref>
                  </c15:fullRef>
                </c:ext>
              </c:extLst>
              <c:f>('Aruandesse2016-2018'!$A$7:$B$17,'Aruandesse2016-2018'!$A$19:$B$24,'Aruandesse2016-2018'!$A$27:$B$27)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keskH+üldH+eraH</c:v>
                  </c:pt>
                  <c:pt idx="18">
                    <c:v>Planeeritud kodusünnituse teenused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Keskhaiglad+
Üldhaiglad+
Erahaiglad</c:v>
                  </c:pt>
                  <c:pt idx="18">
                    <c:v>Planeeritult kodusünnituse teenused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'Aruandesse2014-2016'!$H$6:$H$26</c15:sqref>
                  </c15:fullRef>
                </c:ext>
              </c:extLst>
              <c:f>('Aruandesse2014-2016'!$H$6:$H$16,'Aruandesse2014-2016'!$H$18:$H$23,'Aruandesse2014-2016'!$H$26)</c:f>
              <c:numCache>
                <c:formatCode>0.00%</c:formatCode>
                <c:ptCount val="1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FD9-4119-9A85-47A9EF235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4.0000000000000008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20954458000869E-2"/>
          <c:y val="0.85234949769209878"/>
          <c:w val="0.97498314765056404"/>
          <c:h val="0.1116246538148248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2428546760602293"/>
          <c:h val="0.48186516289424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'Aruandesse2015-2017'!$E$5</c:f>
              <c:strCache>
                <c:ptCount val="1"/>
                <c:pt idx="0">
                  <c:v>2015–2017
PPH (%)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39F-497D-AED0-F8E0D13DBDC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39F-497D-AED0-F8E0D13DBDCC}"/>
              </c:ext>
            </c:extLst>
          </c:dPt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239F-497D-AED0-F8E0D13DBDC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39F-497D-AED0-F8E0D13DBDCC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39F-497D-AED0-F8E0D13DBDC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39F-497D-AED0-F8E0D13DBDCC}"/>
              </c:ext>
            </c:extLst>
          </c:dPt>
          <c:dPt>
            <c:idx val="1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239F-497D-AED0-F8E0D13DBDCC}"/>
              </c:ext>
            </c:extLst>
          </c:dPt>
          <c:dPt>
            <c:idx val="1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239F-497D-AED0-F8E0D13DBDCC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'Aruandesse2015-2017'!$L$6:$L$26</c15:sqref>
                    </c15:fullRef>
                  </c:ext>
                </c:extLst>
                <c:f>('Aruandesse2015-2017'!$L$6:$L$16,'Aruandesse2015-2017'!$L$18:$L$23,'Aruandesse2015-2017'!$L$26)</c:f>
                <c:numCache>
                  <c:formatCode>General</c:formatCode>
                  <c:ptCount val="18"/>
                  <c:pt idx="0">
                    <c:v>2.3892646067188821E-3</c:v>
                  </c:pt>
                  <c:pt idx="1">
                    <c:v>2.6763209251799702E-3</c:v>
                  </c:pt>
                  <c:pt idx="2">
                    <c:v>4.2000097955048818E-3</c:v>
                  </c:pt>
                  <c:pt idx="3">
                    <c:v>1.6511915961655126E-3</c:v>
                  </c:pt>
                  <c:pt idx="4">
                    <c:v>5.2000904357082664E-3</c:v>
                  </c:pt>
                  <c:pt idx="5">
                    <c:v>7.1009461608629795E-3</c:v>
                  </c:pt>
                  <c:pt idx="6">
                    <c:v>4.7110815046095961E-3</c:v>
                  </c:pt>
                  <c:pt idx="7">
                    <c:v>3.2429256701694692E-2</c:v>
                  </c:pt>
                  <c:pt idx="8">
                    <c:v>7.8133022556608842E-3</c:v>
                  </c:pt>
                  <c:pt idx="9">
                    <c:v>9.0100220459224459E-3</c:v>
                  </c:pt>
                  <c:pt idx="10">
                    <c:v>1.0217302268173143E-2</c:v>
                  </c:pt>
                  <c:pt idx="11">
                    <c:v>5.6915821601008151E-3</c:v>
                  </c:pt>
                  <c:pt idx="12">
                    <c:v>8.8106587402329538E-3</c:v>
                  </c:pt>
                  <c:pt idx="13">
                    <c:v>8.2876835264335015E-3</c:v>
                  </c:pt>
                  <c:pt idx="14">
                    <c:v>1.3361065466609126E-2</c:v>
                  </c:pt>
                  <c:pt idx="15">
                    <c:v>7.2279892164911659E-3</c:v>
                  </c:pt>
                  <c:pt idx="16">
                    <c:v>2.3759222498935754E-3</c:v>
                  </c:pt>
                  <c:pt idx="17">
                    <c:v>2.1607922386361247E-3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'Aruandesse2015-2017'!$K$6:$K$26</c15:sqref>
                    </c15:fullRef>
                  </c:ext>
                </c:extLst>
                <c:f>('Aruandesse2015-2017'!$K$6:$K$16,'Aruandesse2015-2017'!$K$18:$K$23,'Aruandesse2015-2017'!$K$26)</c:f>
                <c:numCache>
                  <c:formatCode>General</c:formatCode>
                  <c:ptCount val="18"/>
                  <c:pt idx="0">
                    <c:v>2.08667681947498E-3</c:v>
                  </c:pt>
                  <c:pt idx="1">
                    <c:v>2.3108731844755908E-3</c:v>
                  </c:pt>
                  <c:pt idx="2">
                    <c:v>3.7106496844566336E-3</c:v>
                  </c:pt>
                  <c:pt idx="3">
                    <c:v>1.5274477057704329E-3</c:v>
                  </c:pt>
                  <c:pt idx="4">
                    <c:v>2.5343074351208516E-3</c:v>
                  </c:pt>
                  <c:pt idx="5">
                    <c:v>5.5943565462021581E-3</c:v>
                  </c:pt>
                  <c:pt idx="6">
                    <c:v>3.7471376635644458E-3</c:v>
                  </c:pt>
                  <c:pt idx="7">
                    <c:v>5.9231492788775391E-3</c:v>
                  </c:pt>
                  <c:pt idx="8">
                    <c:v>3.3672194579831933E-3</c:v>
                  </c:pt>
                  <c:pt idx="9">
                    <c:v>3.8883169629603483E-3</c:v>
                  </c:pt>
                  <c:pt idx="10">
                    <c:v>5.6192178938974354E-3</c:v>
                  </c:pt>
                  <c:pt idx="11">
                    <c:v>3.0148481910280199E-3</c:v>
                  </c:pt>
                  <c:pt idx="12">
                    <c:v>3.4602891091939096E-3</c:v>
                  </c:pt>
                  <c:pt idx="13">
                    <c:v>5.3622783265402287E-3</c:v>
                  </c:pt>
                  <c:pt idx="14">
                    <c:v>5.2746617669652811E-3</c:v>
                  </c:pt>
                  <c:pt idx="15">
                    <c:v>3.5310571912016172E-3</c:v>
                  </c:pt>
                  <c:pt idx="16">
                    <c:v>1.8667953493189237E-3</c:v>
                  </c:pt>
                  <c:pt idx="17">
                    <c:v>1.8289853460366871E-3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('Aruandesse2014-2016'!$A$6:$B$16,'Aruandesse2014-2016'!$A$18:$B$23,'Aruandesse2014-2016'!$A$26:$B$26)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'Aruandesse2015-2017'!$E$6:$E$26</c15:sqref>
                  </c15:fullRef>
                </c:ext>
              </c:extLst>
              <c:f>('Aruandesse2015-2017'!$E$6:$E$16,'Aruandesse2015-2017'!$E$18:$E$23,'Aruandesse2015-2017'!$E$26)</c:f>
              <c:numCache>
                <c:formatCode>0.00%</c:formatCode>
                <c:ptCount val="18"/>
                <c:pt idx="0">
                  <c:v>1.6205211726384366E-2</c:v>
                </c:pt>
                <c:pt idx="1">
                  <c:v>1.6637133293955504E-2</c:v>
                </c:pt>
                <c:pt idx="2">
                  <c:v>3.0834012496604182E-2</c:v>
                </c:pt>
                <c:pt idx="3">
                  <c:v>1.9966442953020136E-2</c:v>
                </c:pt>
                <c:pt idx="4">
                  <c:v>4.9191848208011242E-3</c:v>
                </c:pt>
                <c:pt idx="5">
                  <c:v>2.5672877846790891E-2</c:v>
                </c:pt>
                <c:pt idx="6">
                  <c:v>1.7978113600833769E-2</c:v>
                </c:pt>
                <c:pt idx="7">
                  <c:v>7.1942446043165471E-3</c:v>
                </c:pt>
                <c:pt idx="8">
                  <c:v>5.8823529411764705E-3</c:v>
                </c:pt>
                <c:pt idx="9">
                  <c:v>6.793478260869565E-3</c:v>
                </c:pt>
                <c:pt idx="10">
                  <c:v>1.2330456226880395E-2</c:v>
                </c:pt>
                <c:pt idx="11">
                  <c:v>6.369426751592357E-3</c:v>
                </c:pt>
                <c:pt idx="12">
                  <c:v>5.6657223796033997E-3</c:v>
                </c:pt>
                <c:pt idx="13">
                  <c:v>1.4960629921259842E-2</c:v>
                </c:pt>
                <c:pt idx="14">
                  <c:v>8.6393088552915772E-3</c:v>
                </c:pt>
                <c:pt idx="15">
                  <c:v>6.8560235063663075E-3</c:v>
                </c:pt>
                <c:pt idx="16">
                  <c:v>8.6358116313587918E-3</c:v>
                </c:pt>
                <c:pt idx="17">
                  <c:v>1.1768870011503407E-2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'Aruandesse2015-2017'!$E$25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239F-497D-AED0-F8E0D13DB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'Aruandesse2014-2016'!$E$5</c:f>
              <c:strCache>
                <c:ptCount val="1"/>
                <c:pt idx="0">
                  <c:v>2014–2016
PPH (%)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('Aruandesse2014-2016'!$A$6:$B$16,'Aruandesse2014-2016'!$A$18:$B$23,'Aruandesse2014-2016'!$A$26:$B$26)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'Aruandesse2014-2016'!$E$6:$E$26</c15:sqref>
                  </c15:fullRef>
                </c:ext>
              </c:extLst>
              <c:f>('Aruandesse2014-2016'!$E$6:$E$16,'Aruandesse2014-2016'!$E$18:$E$23,'Aruandesse2014-2016'!$E$26)</c:f>
              <c:numCache>
                <c:formatCode>0.00%</c:formatCode>
                <c:ptCount val="18"/>
                <c:pt idx="0">
                  <c:v>1.4402264402264402E-2</c:v>
                </c:pt>
                <c:pt idx="1">
                  <c:v>1.3272621584964154E-2</c:v>
                </c:pt>
                <c:pt idx="2">
                  <c:v>3.5508637236084453E-2</c:v>
                </c:pt>
                <c:pt idx="3">
                  <c:v>1.9204806264344541E-2</c:v>
                </c:pt>
                <c:pt idx="4">
                  <c:v>4.181184668989547E-3</c:v>
                </c:pt>
                <c:pt idx="5">
                  <c:v>2.1532091097308487E-2</c:v>
                </c:pt>
                <c:pt idx="6">
                  <c:v>1.5064935064935066E-2</c:v>
                </c:pt>
                <c:pt idx="7">
                  <c:v>6.5789473684210523E-3</c:v>
                </c:pt>
                <c:pt idx="8">
                  <c:v>3.5377358490566039E-3</c:v>
                </c:pt>
                <c:pt idx="9">
                  <c:v>8.368200836820083E-3</c:v>
                </c:pt>
                <c:pt idx="10">
                  <c:v>1.7221584385763489E-2</c:v>
                </c:pt>
                <c:pt idx="11">
                  <c:v>3.8585209003215433E-3</c:v>
                </c:pt>
                <c:pt idx="12">
                  <c:v>7.0621468926553672E-3</c:v>
                </c:pt>
                <c:pt idx="13">
                  <c:v>1.3545816733067729E-2</c:v>
                </c:pt>
                <c:pt idx="14">
                  <c:v>1.3972055888223553E-2</c:v>
                </c:pt>
                <c:pt idx="15">
                  <c:v>1.1320754716981131E-2</c:v>
                </c:pt>
                <c:pt idx="16">
                  <c:v>9.3884469943930106E-3</c:v>
                </c:pt>
                <c:pt idx="17">
                  <c:v>1.1119664699341374E-2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39F-497D-AED0-F8E0D13DBDCC}"/>
            </c:ext>
          </c:extLst>
        </c:ser>
        <c:ser>
          <c:idx val="2"/>
          <c:order val="2"/>
          <c:tx>
            <c:v>2015-2017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('Aruandesse2014-2016'!$A$6:$B$16,'Aruandesse2014-2016'!$A$18:$B$23,'Aruandesse2014-2016'!$A$26:$B$26)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'Aruandesse2015-2017'!$G$6:$G$26</c15:sqref>
                  </c15:fullRef>
                </c:ext>
              </c:extLst>
              <c:f>('Aruandesse2015-2017'!$G$6:$G$16,'Aruandesse2015-2017'!$G$18:$G$23,'Aruandesse2015-2017'!$G$26)</c:f>
              <c:numCache>
                <c:formatCode>0.00%</c:formatCode>
                <c:ptCount val="18"/>
                <c:pt idx="0">
                  <c:v>1.7712464416924163E-2</c:v>
                </c:pt>
                <c:pt idx="1">
                  <c:v>1.7712464416924163E-2</c:v>
                </c:pt>
                <c:pt idx="2">
                  <c:v>1.7712464416924163E-2</c:v>
                </c:pt>
                <c:pt idx="3">
                  <c:v>1.7712464416924163E-2</c:v>
                </c:pt>
                <c:pt idx="4">
                  <c:v>1.7712464416924163E-2</c:v>
                </c:pt>
                <c:pt idx="5">
                  <c:v>1.7712464416924163E-2</c:v>
                </c:pt>
                <c:pt idx="6">
                  <c:v>1.7712464416924163E-2</c:v>
                </c:pt>
                <c:pt idx="7">
                  <c:v>1.7712464416924163E-2</c:v>
                </c:pt>
                <c:pt idx="8">
                  <c:v>1.7712464416924163E-2</c:v>
                </c:pt>
                <c:pt idx="9">
                  <c:v>1.7712464416924163E-2</c:v>
                </c:pt>
                <c:pt idx="10">
                  <c:v>1.7712464416924163E-2</c:v>
                </c:pt>
                <c:pt idx="11">
                  <c:v>1.7712464416924163E-2</c:v>
                </c:pt>
                <c:pt idx="12">
                  <c:v>1.7712464416924163E-2</c:v>
                </c:pt>
                <c:pt idx="13">
                  <c:v>1.7712464416924163E-2</c:v>
                </c:pt>
                <c:pt idx="14">
                  <c:v>1.7712464416924163E-2</c:v>
                </c:pt>
                <c:pt idx="15">
                  <c:v>1.7712464416924163E-2</c:v>
                </c:pt>
                <c:pt idx="16">
                  <c:v>1.7712464416924163E-2</c:v>
                </c:pt>
                <c:pt idx="17">
                  <c:v>1.7712464416924163E-2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39F-497D-AED0-F8E0D13DBDCC}"/>
            </c:ext>
          </c:extLst>
        </c:ser>
        <c:ser>
          <c:idx val="4"/>
          <c:order val="3"/>
          <c:tx>
            <c:v>2014-2016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('Aruandesse2014-2016'!$A$6:$B$16,'Aruandesse2014-2016'!$A$18:$B$23,'Aruandesse2014-2016'!$A$26:$B$26)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'Aruandesse2014-2016'!$G$6:$G$26</c15:sqref>
                  </c15:fullRef>
                </c:ext>
              </c:extLst>
              <c:f>('Aruandesse2014-2016'!$G$6:$G$16,'Aruandesse2014-2016'!$G$18:$G$23,'Aruandesse2014-2016'!$G$26)</c:f>
              <c:numCache>
                <c:formatCode>0.00%</c:formatCode>
                <c:ptCount val="18"/>
                <c:pt idx="0">
                  <c:v>1.6917156755971829E-2</c:v>
                </c:pt>
                <c:pt idx="1">
                  <c:v>1.6917156755971829E-2</c:v>
                </c:pt>
                <c:pt idx="2">
                  <c:v>1.6917156755971829E-2</c:v>
                </c:pt>
                <c:pt idx="3">
                  <c:v>1.6917156755971829E-2</c:v>
                </c:pt>
                <c:pt idx="4">
                  <c:v>1.6917156755971829E-2</c:v>
                </c:pt>
                <c:pt idx="5">
                  <c:v>1.6917156755971829E-2</c:v>
                </c:pt>
                <c:pt idx="6">
                  <c:v>1.6917156755971829E-2</c:v>
                </c:pt>
                <c:pt idx="7">
                  <c:v>1.6917156755971829E-2</c:v>
                </c:pt>
                <c:pt idx="8">
                  <c:v>1.6917156755971829E-2</c:v>
                </c:pt>
                <c:pt idx="9">
                  <c:v>1.6917156755971829E-2</c:v>
                </c:pt>
                <c:pt idx="10">
                  <c:v>1.6917156755971829E-2</c:v>
                </c:pt>
                <c:pt idx="11">
                  <c:v>1.6917156755971829E-2</c:v>
                </c:pt>
                <c:pt idx="12">
                  <c:v>1.6917156755971829E-2</c:v>
                </c:pt>
                <c:pt idx="13">
                  <c:v>1.6917156755971829E-2</c:v>
                </c:pt>
                <c:pt idx="14">
                  <c:v>1.6917156755971829E-2</c:v>
                </c:pt>
                <c:pt idx="15">
                  <c:v>1.6917156755971829E-2</c:v>
                </c:pt>
                <c:pt idx="16">
                  <c:v>1.6917156755971829E-2</c:v>
                </c:pt>
                <c:pt idx="17">
                  <c:v>1.6917156755971829E-2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39F-497D-AED0-F8E0D13DBDCC}"/>
            </c:ext>
          </c:extLst>
        </c:ser>
        <c:ser>
          <c:idx val="1"/>
          <c:order val="4"/>
          <c:tx>
            <c:v>Eesmärk &lt;3%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('Aruandesse2014-2016'!$A$6:$B$16,'Aruandesse2014-2016'!$A$18:$B$23,'Aruandesse2014-2016'!$A$26:$B$26)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'Aruandesse2014-2016'!$H$6:$H$26</c15:sqref>
                  </c15:fullRef>
                </c:ext>
              </c:extLst>
              <c:f>('Aruandesse2014-2016'!$H$6:$H$16,'Aruandesse2014-2016'!$H$18:$H$23,'Aruandesse2014-2016'!$H$26)</c:f>
              <c:numCache>
                <c:formatCode>0.00%</c:formatCode>
                <c:ptCount val="1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39F-497D-AED0-F8E0D13DB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4.0000000000000008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20900676889069E-2"/>
          <c:y val="0.92223452266486494"/>
          <c:w val="0.97498314765056404"/>
          <c:h val="7.11648708385136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2428546760602293"/>
          <c:h val="0.48186516289424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'Aruandesse2014-2016'!$E$5</c:f>
              <c:strCache>
                <c:ptCount val="1"/>
                <c:pt idx="0">
                  <c:v>2014–2016
PPH (%)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21D-4B66-B566-187C4215653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2A4-4D0F-95DF-1E677B64D202}"/>
              </c:ext>
            </c:extLst>
          </c:dPt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2A4-4D0F-95DF-1E677B64D20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21D-4B66-B566-187C42156531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2A4-4D0F-95DF-1E677B64D20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21D-4B66-B566-187C42156531}"/>
              </c:ext>
            </c:extLst>
          </c:dPt>
          <c:dPt>
            <c:idx val="1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2A4-4D0F-95DF-1E677B64D202}"/>
              </c:ext>
            </c:extLst>
          </c:dPt>
          <c:dPt>
            <c:idx val="1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2A4-4D0F-95DF-1E677B64D202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'Aruandesse2014-2016'!$L$6:$L$27</c15:sqref>
                    </c15:fullRef>
                  </c:ext>
                </c:extLst>
                <c:f>('Aruandesse2014-2016'!$L$6:$L$16,'Aruandesse2014-2016'!$L$18:$L$23,'Aruandesse2014-2016'!$L$26:$L$27)</c:f>
                <c:numCache>
                  <c:formatCode>General</c:formatCode>
                  <c:ptCount val="19"/>
                  <c:pt idx="0">
                    <c:v>2.2977355977355975E-3</c:v>
                  </c:pt>
                  <c:pt idx="1">
                    <c:v>2.4273784150358486E-3</c:v>
                  </c:pt>
                  <c:pt idx="2">
                    <c:v>4.4913627639155476E-3</c:v>
                  </c:pt>
                  <c:pt idx="3">
                    <c:v>1.5951937356554584E-3</c:v>
                  </c:pt>
                  <c:pt idx="4">
                    <c:v>4.9188153310104534E-3</c:v>
                  </c:pt>
                  <c:pt idx="5">
                    <c:v>6.5679089026915126E-3</c:v>
                  </c:pt>
                  <c:pt idx="6">
                    <c:v>4.4350649350649342E-3</c:v>
                  </c:pt>
                  <c:pt idx="7">
                    <c:v>2.9521052631578948E-2</c:v>
                  </c:pt>
                  <c:pt idx="8">
                    <c:v>6.7622641509433963E-3</c:v>
                  </c:pt>
                  <c:pt idx="9">
                    <c:v>9.7317991631799185E-3</c:v>
                  </c:pt>
                  <c:pt idx="10">
                    <c:v>1.0978415614236511E-2</c:v>
                  </c:pt>
                  <c:pt idx="11">
                    <c:v>4.5414790996784558E-3</c:v>
                  </c:pt>
                  <c:pt idx="12">
                    <c:v>9.3378531073446298E-3</c:v>
                  </c:pt>
                  <c:pt idx="13">
                    <c:v>8.0541832669322726E-3</c:v>
                  </c:pt>
                  <c:pt idx="14">
                    <c:v>1.4627944111776448E-2</c:v>
                  </c:pt>
                  <c:pt idx="15">
                    <c:v>8.3792452830188675E-3</c:v>
                  </c:pt>
                  <c:pt idx="16">
                    <c:v>2.4115530056069891E-3</c:v>
                  </c:pt>
                  <c:pt idx="17">
                    <c:v>2.0803353006586256E-3</c:v>
                  </c:pt>
                  <c:pt idx="18">
                    <c:v>1.2828432440281715E-3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'Aruandesse2014-2016'!$K$6:$K$27</c15:sqref>
                    </c15:fullRef>
                  </c:ext>
                </c:extLst>
                <c:f>('Aruandesse2014-2016'!$K$6:$K$16,'Aruandesse2014-2016'!$K$18:$K$23,'Aruandesse2014-2016'!$K$26:$K$27)</c:f>
                <c:numCache>
                  <c:formatCode>General</c:formatCode>
                  <c:ptCount val="19"/>
                  <c:pt idx="0">
                    <c:v>2.1022644022644019E-3</c:v>
                  </c:pt>
                  <c:pt idx="1">
                    <c:v>2.072621584964152E-3</c:v>
                  </c:pt>
                  <c:pt idx="2">
                    <c:v>4.5086372360844534E-3</c:v>
                  </c:pt>
                  <c:pt idx="3">
                    <c:v>1.5048062643445402E-3</c:v>
                  </c:pt>
                  <c:pt idx="4">
                    <c:v>2.681184668989547E-3</c:v>
                  </c:pt>
                  <c:pt idx="5">
                    <c:v>5.4320910973084877E-3</c:v>
                  </c:pt>
                  <c:pt idx="6">
                    <c:v>3.3649350649350672E-3</c:v>
                  </c:pt>
                  <c:pt idx="7">
                    <c:v>6.3789473684210526E-3</c:v>
                  </c:pt>
                  <c:pt idx="8">
                    <c:v>2.8377358490566038E-3</c:v>
                  </c:pt>
                  <c:pt idx="9">
                    <c:v>5.2682008368200826E-3</c:v>
                  </c:pt>
                  <c:pt idx="10">
                    <c:v>7.5215843857634884E-3</c:v>
                  </c:pt>
                  <c:pt idx="11">
                    <c:v>2.4585209003215431E-3</c:v>
                  </c:pt>
                  <c:pt idx="12">
                    <c:v>4.7621468926553672E-3</c:v>
                  </c:pt>
                  <c:pt idx="13">
                    <c:v>5.6458167330677277E-3</c:v>
                  </c:pt>
                  <c:pt idx="14">
                    <c:v>8.3720558882235518E-3</c:v>
                  </c:pt>
                  <c:pt idx="15">
                    <c:v>5.4207547169811314E-3</c:v>
                  </c:pt>
                  <c:pt idx="16">
                    <c:v>1.8884469943930109E-3</c:v>
                  </c:pt>
                  <c:pt idx="17">
                    <c:v>1.7196646993413757E-3</c:v>
                  </c:pt>
                  <c:pt idx="18">
                    <c:v>1.2171567559718273E-3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('Aruandesse2014-2016'!$A$6:$B$16,'Aruandesse2014-2016'!$A$18:$B$23,'Aruandesse2014-2016'!$A$26:$B$26)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'Aruandesse2014-2016'!$E$6:$E$26</c15:sqref>
                  </c15:fullRef>
                </c:ext>
              </c:extLst>
              <c:f>('Aruandesse2014-2016'!$E$6:$E$16,'Aruandesse2014-2016'!$E$18:$E$23,'Aruandesse2014-2016'!$E$26)</c:f>
              <c:numCache>
                <c:formatCode>0.00%</c:formatCode>
                <c:ptCount val="18"/>
                <c:pt idx="0">
                  <c:v>1.4402264402264402E-2</c:v>
                </c:pt>
                <c:pt idx="1">
                  <c:v>1.3272621584964154E-2</c:v>
                </c:pt>
                <c:pt idx="2">
                  <c:v>3.5508637236084453E-2</c:v>
                </c:pt>
                <c:pt idx="3">
                  <c:v>1.9204806264344541E-2</c:v>
                </c:pt>
                <c:pt idx="4">
                  <c:v>4.181184668989547E-3</c:v>
                </c:pt>
                <c:pt idx="5">
                  <c:v>2.1532091097308487E-2</c:v>
                </c:pt>
                <c:pt idx="6">
                  <c:v>1.5064935064935066E-2</c:v>
                </c:pt>
                <c:pt idx="7">
                  <c:v>6.5789473684210523E-3</c:v>
                </c:pt>
                <c:pt idx="8">
                  <c:v>3.5377358490566039E-3</c:v>
                </c:pt>
                <c:pt idx="9">
                  <c:v>8.368200836820083E-3</c:v>
                </c:pt>
                <c:pt idx="10">
                  <c:v>1.7221584385763489E-2</c:v>
                </c:pt>
                <c:pt idx="11">
                  <c:v>3.8585209003215433E-3</c:v>
                </c:pt>
                <c:pt idx="12">
                  <c:v>7.0621468926553672E-3</c:v>
                </c:pt>
                <c:pt idx="13">
                  <c:v>1.3545816733067729E-2</c:v>
                </c:pt>
                <c:pt idx="14">
                  <c:v>1.3972055888223553E-2</c:v>
                </c:pt>
                <c:pt idx="15">
                  <c:v>1.1320754716981131E-2</c:v>
                </c:pt>
                <c:pt idx="16">
                  <c:v>9.3884469943930106E-3</c:v>
                </c:pt>
                <c:pt idx="17">
                  <c:v>1.1119664699341374E-2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'Aruandesse2014-2016'!$E$25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B2A4-4D0F-95DF-1E677B64D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'Aruandesse2013-2015'!$E$31</c:f>
              <c:strCache>
                <c:ptCount val="1"/>
                <c:pt idx="0">
                  <c:v>2013–2015
PPH (%)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('Aruandesse2014-2016'!$A$6:$B$16,'Aruandesse2014-2016'!$A$18:$B$23,'Aruandesse2014-2016'!$A$26:$B$26)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'Aruandesse2013-2015'!$E$32:$E$52</c15:sqref>
                  </c15:fullRef>
                </c:ext>
              </c:extLst>
              <c:f>('Aruandesse2013-2015'!$E$32:$E$42,'Aruandesse2013-2015'!$E$44:$E$49,'Aruandesse2013-2015'!$E$52)</c:f>
              <c:numCache>
                <c:formatCode>0.00%</c:formatCode>
                <c:ptCount val="18"/>
                <c:pt idx="0">
                  <c:v>1.2221929130396554E-2</c:v>
                </c:pt>
                <c:pt idx="1">
                  <c:v>1.4922499277943584E-2</c:v>
                </c:pt>
                <c:pt idx="2">
                  <c:v>3.3586731167933655E-2</c:v>
                </c:pt>
                <c:pt idx="3">
                  <c:v>1.8520434557682357E-2</c:v>
                </c:pt>
                <c:pt idx="4">
                  <c:v>3.6576444769568397E-3</c:v>
                </c:pt>
                <c:pt idx="5">
                  <c:v>1.764464505539598E-2</c:v>
                </c:pt>
                <c:pt idx="6">
                  <c:v>1.2618296529968454E-2</c:v>
                </c:pt>
                <c:pt idx="7">
                  <c:v>6.2111801242236021E-3</c:v>
                </c:pt>
                <c:pt idx="8">
                  <c:v>4.884004884004884E-3</c:v>
                </c:pt>
                <c:pt idx="9">
                  <c:v>9.2348284960422165E-3</c:v>
                </c:pt>
                <c:pt idx="10">
                  <c:v>2.5522041763341066E-2</c:v>
                </c:pt>
                <c:pt idx="11">
                  <c:v>3.0266343825665859E-3</c:v>
                </c:pt>
                <c:pt idx="12">
                  <c:v>7.9155672823219003E-3</c:v>
                </c:pt>
                <c:pt idx="13">
                  <c:v>1.239067055393586E-2</c:v>
                </c:pt>
                <c:pt idx="14">
                  <c:v>1.4999999999999999E-2</c:v>
                </c:pt>
                <c:pt idx="15">
                  <c:v>9.3984962406015032E-3</c:v>
                </c:pt>
                <c:pt idx="16">
                  <c:v>1.0064612326043738E-2</c:v>
                </c:pt>
                <c:pt idx="17">
                  <c:v>1.0629531970995386E-2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2A4-4D0F-95DF-1E677B64D202}"/>
            </c:ext>
          </c:extLst>
        </c:ser>
        <c:ser>
          <c:idx val="2"/>
          <c:order val="2"/>
          <c:tx>
            <c:v>2014-2016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('Aruandesse2014-2016'!$A$6:$B$16,'Aruandesse2014-2016'!$A$18:$B$23,'Aruandesse2014-2016'!$A$26:$B$26)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'Aruandesse2014-2016'!$G$6:$G$26</c15:sqref>
                  </c15:fullRef>
                </c:ext>
              </c:extLst>
              <c:f>('Aruandesse2014-2016'!$G$6:$G$16,'Aruandesse2014-2016'!$G$18:$G$23,'Aruandesse2014-2016'!$G$26)</c:f>
              <c:numCache>
                <c:formatCode>0.00%</c:formatCode>
                <c:ptCount val="18"/>
                <c:pt idx="0">
                  <c:v>1.6917156755971829E-2</c:v>
                </c:pt>
                <c:pt idx="1">
                  <c:v>1.6917156755971829E-2</c:v>
                </c:pt>
                <c:pt idx="2">
                  <c:v>1.6917156755971829E-2</c:v>
                </c:pt>
                <c:pt idx="3">
                  <c:v>1.6917156755971829E-2</c:v>
                </c:pt>
                <c:pt idx="4">
                  <c:v>1.6917156755971829E-2</c:v>
                </c:pt>
                <c:pt idx="5">
                  <c:v>1.6917156755971829E-2</c:v>
                </c:pt>
                <c:pt idx="6">
                  <c:v>1.6917156755971829E-2</c:v>
                </c:pt>
                <c:pt idx="7">
                  <c:v>1.6917156755971829E-2</c:v>
                </c:pt>
                <c:pt idx="8">
                  <c:v>1.6917156755971829E-2</c:v>
                </c:pt>
                <c:pt idx="9">
                  <c:v>1.6917156755971829E-2</c:v>
                </c:pt>
                <c:pt idx="10">
                  <c:v>1.6917156755971829E-2</c:v>
                </c:pt>
                <c:pt idx="11">
                  <c:v>1.6917156755971829E-2</c:v>
                </c:pt>
                <c:pt idx="12">
                  <c:v>1.6917156755971829E-2</c:v>
                </c:pt>
                <c:pt idx="13">
                  <c:v>1.6917156755971829E-2</c:v>
                </c:pt>
                <c:pt idx="14">
                  <c:v>1.6917156755971829E-2</c:v>
                </c:pt>
                <c:pt idx="15">
                  <c:v>1.6917156755971829E-2</c:v>
                </c:pt>
                <c:pt idx="16">
                  <c:v>1.6917156755971829E-2</c:v>
                </c:pt>
                <c:pt idx="17">
                  <c:v>1.6917156755971829E-2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2A4-4D0F-95DF-1E677B64D202}"/>
            </c:ext>
          </c:extLst>
        </c:ser>
        <c:ser>
          <c:idx val="4"/>
          <c:order val="3"/>
          <c:tx>
            <c:v>2013-2015 keskmine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('Aruandesse2014-2016'!$A$6:$B$16,'Aruandesse2014-2016'!$A$18:$B$23,'Aruandesse2014-2016'!$A$26:$B$26)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'Aruandesse2013-2015'!$G$32:$G$52</c15:sqref>
                  </c15:fullRef>
                </c:ext>
              </c:extLst>
              <c:f>('Aruandesse2013-2015'!$G$32:$G$42,'Aruandesse2013-2015'!$G$44:$G$49,'Aruandesse2013-2015'!$G$52)</c:f>
              <c:numCache>
                <c:formatCode>0.00%</c:formatCode>
                <c:ptCount val="18"/>
                <c:pt idx="0">
                  <c:v>1.6192166492426639E-2</c:v>
                </c:pt>
                <c:pt idx="1">
                  <c:v>1.6192166492426639E-2</c:v>
                </c:pt>
                <c:pt idx="2">
                  <c:v>1.6192166492426639E-2</c:v>
                </c:pt>
                <c:pt idx="3">
                  <c:v>1.6192166492426639E-2</c:v>
                </c:pt>
                <c:pt idx="4">
                  <c:v>1.6192166492426639E-2</c:v>
                </c:pt>
                <c:pt idx="5">
                  <c:v>1.6192166492426639E-2</c:v>
                </c:pt>
                <c:pt idx="6">
                  <c:v>1.6192166492426639E-2</c:v>
                </c:pt>
                <c:pt idx="7">
                  <c:v>1.6192166492426639E-2</c:v>
                </c:pt>
                <c:pt idx="8">
                  <c:v>1.6192166492426639E-2</c:v>
                </c:pt>
                <c:pt idx="9">
                  <c:v>1.6192166492426639E-2</c:v>
                </c:pt>
                <c:pt idx="10">
                  <c:v>1.6192166492426639E-2</c:v>
                </c:pt>
                <c:pt idx="11">
                  <c:v>1.6192166492426639E-2</c:v>
                </c:pt>
                <c:pt idx="12">
                  <c:v>1.6192166492426639E-2</c:v>
                </c:pt>
                <c:pt idx="13">
                  <c:v>1.6192166492426639E-2</c:v>
                </c:pt>
                <c:pt idx="14">
                  <c:v>1.6192166492426639E-2</c:v>
                </c:pt>
                <c:pt idx="15">
                  <c:v>1.6192166492426639E-2</c:v>
                </c:pt>
                <c:pt idx="16">
                  <c:v>1.6192166492426639E-2</c:v>
                </c:pt>
                <c:pt idx="17">
                  <c:v>1.6192166492426639E-2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2A4-4D0F-95DF-1E677B64D202}"/>
            </c:ext>
          </c:extLst>
        </c:ser>
        <c:ser>
          <c:idx val="1"/>
          <c:order val="4"/>
          <c:tx>
            <c:v>Eesmärk &lt;3%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('Aruandesse2014-2016'!$A$6:$B$16,'Aruandesse2014-2016'!$A$18:$B$23,'Aruandesse2014-2016'!$A$26:$B$26)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'Aruandesse2014-2016'!$H$6:$H$26</c15:sqref>
                  </c15:fullRef>
                </c:ext>
              </c:extLst>
              <c:f>('Aruandesse2014-2016'!$H$6:$H$16,'Aruandesse2014-2016'!$H$18:$H$23,'Aruandesse2014-2016'!$H$26)</c:f>
              <c:numCache>
                <c:formatCode>0.00%</c:formatCode>
                <c:ptCount val="1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2A4-4D0F-95DF-1E677B64D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4.0000000000000008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20900676889069E-2"/>
          <c:y val="0.92223452266486494"/>
          <c:w val="0.97498314765056404"/>
          <c:h val="7.11648708385136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003827811992483E-2"/>
          <c:y val="3.9961554101511962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'Aruandesse2013-2015'!$E$5</c:f>
              <c:strCache>
                <c:ptCount val="1"/>
                <c:pt idx="0">
                  <c:v>PPH (%)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976-46F2-9060-5F1765018DC5}"/>
              </c:ext>
            </c:extLst>
          </c:dPt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976-46F2-9060-5F1765018DC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508-4217-9AE0-5902729DDEF6}"/>
              </c:ext>
            </c:extLst>
          </c:dPt>
          <c:dPt>
            <c:idx val="6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E19-4CB9-9535-EC9295AFD7D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508-4217-9AE0-5902729DDEF6}"/>
              </c:ext>
            </c:extLst>
          </c:dPt>
          <c:dPt>
            <c:idx val="1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E19-4CB9-9535-EC9295AFD7D2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AAE-4E8C-94F1-1115CDF67C6B}"/>
              </c:ext>
            </c:extLst>
          </c:dPt>
          <c:errBars>
            <c:errBarType val="both"/>
            <c:errValType val="cust"/>
            <c:noEndCap val="0"/>
            <c:plus>
              <c:numRef>
                <c:f>'Aruandesse2013-2015'!$K$6:$K$27</c:f>
                <c:numCache>
                  <c:formatCode>General</c:formatCode>
                  <c:ptCount val="22"/>
                  <c:pt idx="0">
                    <c:v>2.1780708696034455E-3</c:v>
                  </c:pt>
                  <c:pt idx="1">
                    <c:v>2.4775007220564152E-3</c:v>
                  </c:pt>
                  <c:pt idx="2">
                    <c:v>4.4132688320663443E-3</c:v>
                  </c:pt>
                  <c:pt idx="3">
                    <c:v>1.5795654423176389E-3</c:v>
                  </c:pt>
                  <c:pt idx="4">
                    <c:v>4.8423555230431604E-3</c:v>
                  </c:pt>
                  <c:pt idx="5">
                    <c:v>6.0553549446040224E-3</c:v>
                  </c:pt>
                  <c:pt idx="6">
                    <c:v>4.0817034700315457E-3</c:v>
                  </c:pt>
                  <c:pt idx="7">
                    <c:v>2.7888819875776398E-2</c:v>
                  </c:pt>
                  <c:pt idx="8">
                    <c:v>7.6159951159951167E-3</c:v>
                  </c:pt>
                  <c:pt idx="9">
                    <c:v>9.6651715039577837E-3</c:v>
                  </c:pt>
                  <c:pt idx="10">
                    <c:v>1.287795823665893E-2</c:v>
                  </c:pt>
                  <c:pt idx="11">
                    <c:v>0</c:v>
                  </c:pt>
                  <c:pt idx="12">
                    <c:v>3.973365617433413E-3</c:v>
                  </c:pt>
                  <c:pt idx="13">
                    <c:v>9.1844327176781003E-3</c:v>
                  </c:pt>
                  <c:pt idx="14">
                    <c:v>7.409329446064138E-3</c:v>
                  </c:pt>
                  <c:pt idx="15">
                    <c:v>1.3300000000000003E-2</c:v>
                  </c:pt>
                  <c:pt idx="16">
                    <c:v>7.8015037593984968E-3</c:v>
                  </c:pt>
                  <c:pt idx="17">
                    <c:v>2.435387673956263E-3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1.9916911045943318E-3</c:v>
                  </c:pt>
                </c:numCache>
              </c:numRef>
            </c:plus>
            <c:minus>
              <c:numRef>
                <c:f>'Aruandesse2013-2015'!$J$6:$J$27</c:f>
                <c:numCache>
                  <c:formatCode>General</c:formatCode>
                  <c:ptCount val="22"/>
                  <c:pt idx="0">
                    <c:v>1.921929130396554E-3</c:v>
                  </c:pt>
                  <c:pt idx="1">
                    <c:v>2.2224992779435841E-3</c:v>
                  </c:pt>
                  <c:pt idx="2">
                    <c:v>3.9867311679336534E-3</c:v>
                  </c:pt>
                  <c:pt idx="3">
                    <c:v>1.5204345576823562E-3</c:v>
                  </c:pt>
                  <c:pt idx="4">
                    <c:v>2.4576444769568396E-3</c:v>
                  </c:pt>
                  <c:pt idx="5">
                    <c:v>4.8446450553959793E-3</c:v>
                  </c:pt>
                  <c:pt idx="6">
                    <c:v>3.3182965299684529E-3</c:v>
                  </c:pt>
                  <c:pt idx="7">
                    <c:v>6.0111801242236024E-3</c:v>
                  </c:pt>
                  <c:pt idx="8">
                    <c:v>3.5840048840048841E-3</c:v>
                  </c:pt>
                  <c:pt idx="9">
                    <c:v>5.5348284960422163E-3</c:v>
                  </c:pt>
                  <c:pt idx="10">
                    <c:v>9.4220417633410665E-3</c:v>
                  </c:pt>
                  <c:pt idx="11">
                    <c:v>0</c:v>
                  </c:pt>
                  <c:pt idx="12">
                    <c:v>2.0266343825665859E-3</c:v>
                  </c:pt>
                  <c:pt idx="13">
                    <c:v>5.0155672823219005E-3</c:v>
                  </c:pt>
                  <c:pt idx="14">
                    <c:v>5.1906705539358604E-3</c:v>
                  </c:pt>
                  <c:pt idx="15">
                    <c:v>8.0999999999999996E-3</c:v>
                  </c:pt>
                  <c:pt idx="16">
                    <c:v>4.8984962406015027E-3</c:v>
                  </c:pt>
                  <c:pt idx="17">
                    <c:v>2.0646123260437375E-3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1.7083088954056684E-3</c:v>
                  </c:pt>
                </c:numCache>
              </c:numRef>
            </c:minus>
          </c:errBars>
          <c:cat>
            <c:multiLvlStrRef>
              <c:f>'Aruandesse2013-2015'!$A$6:$B$26</c:f>
              <c:multiLvlStrCache>
                <c:ptCount val="21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Lääne</c:v>
                  </c:pt>
                  <c:pt idx="12">
                    <c:v>Narva</c:v>
                  </c:pt>
                  <c:pt idx="13">
                    <c:v>Põlva</c:v>
                  </c:pt>
                  <c:pt idx="14">
                    <c:v>Rakvere</c:v>
                  </c:pt>
                  <c:pt idx="15">
                    <c:v>Valga</c:v>
                  </c:pt>
                  <c:pt idx="16">
                    <c:v>Vilj</c:v>
                  </c:pt>
                  <c:pt idx="17">
                    <c:v>üldH</c:v>
                  </c:pt>
                  <c:pt idx="18">
                    <c:v>Elite</c:v>
                  </c:pt>
                  <c:pt idx="19">
                    <c:v>Fertilitas</c:v>
                  </c:pt>
                  <c:pt idx="20">
                    <c:v>eraH: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8">
                    <c:v>Erahaiglad</c:v>
                  </c:pt>
                </c:lvl>
              </c:multiLvlStrCache>
            </c:multiLvlStrRef>
          </c:cat>
          <c:val>
            <c:numRef>
              <c:f>'Aruandesse2013-2015'!$E$6:$E$27</c:f>
              <c:numCache>
                <c:formatCode>0.00%</c:formatCode>
                <c:ptCount val="22"/>
                <c:pt idx="0">
                  <c:v>1.2221929130396554E-2</c:v>
                </c:pt>
                <c:pt idx="1">
                  <c:v>1.4922499277943584E-2</c:v>
                </c:pt>
                <c:pt idx="2">
                  <c:v>3.3586731167933655E-2</c:v>
                </c:pt>
                <c:pt idx="3">
                  <c:v>1.8520434557682357E-2</c:v>
                </c:pt>
                <c:pt idx="4">
                  <c:v>3.6576444769568397E-3</c:v>
                </c:pt>
                <c:pt idx="5">
                  <c:v>1.764464505539598E-2</c:v>
                </c:pt>
                <c:pt idx="6">
                  <c:v>1.2618296529968454E-2</c:v>
                </c:pt>
                <c:pt idx="7">
                  <c:v>6.2111801242236021E-3</c:v>
                </c:pt>
                <c:pt idx="8">
                  <c:v>4.884004884004884E-3</c:v>
                </c:pt>
                <c:pt idx="9">
                  <c:v>9.2348284960422165E-3</c:v>
                </c:pt>
                <c:pt idx="10">
                  <c:v>2.5522041763341066E-2</c:v>
                </c:pt>
                <c:pt idx="11">
                  <c:v>0</c:v>
                </c:pt>
                <c:pt idx="12">
                  <c:v>3.0266343825665859E-3</c:v>
                </c:pt>
                <c:pt idx="13">
                  <c:v>7.9155672823219003E-3</c:v>
                </c:pt>
                <c:pt idx="14">
                  <c:v>1.239067055393586E-2</c:v>
                </c:pt>
                <c:pt idx="15">
                  <c:v>1.4999999999999999E-2</c:v>
                </c:pt>
                <c:pt idx="16">
                  <c:v>9.3984962406015032E-3</c:v>
                </c:pt>
                <c:pt idx="17">
                  <c:v>1.0064612326043738E-2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1.0508308895405669E-2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19-4CB9-9535-EC9295AFD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8743616"/>
        <c:axId val="118744176"/>
      </c:barChart>
      <c:lineChart>
        <c:grouping val="standard"/>
        <c:varyColors val="0"/>
        <c:ser>
          <c:idx val="0"/>
          <c:order val="1"/>
          <c:tx>
            <c:v>Eesmärk ≤3%</c:v>
          </c:tx>
          <c:spPr>
            <a:ln>
              <a:solidFill>
                <a:srgbClr val="5B9BD5"/>
              </a:solidFill>
            </a:ln>
          </c:spPr>
          <c:marker>
            <c:symbol val="none"/>
          </c:marker>
          <c:cat>
            <c:multiLvlStrRef>
              <c:f>'Aruandesse2013-2015'!$A$6:$B$27</c:f>
              <c:multiLvlStrCache>
                <c:ptCount val="22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Lääne</c:v>
                  </c:pt>
                  <c:pt idx="12">
                    <c:v>Narva</c:v>
                  </c:pt>
                  <c:pt idx="13">
                    <c:v>Põlva</c:v>
                  </c:pt>
                  <c:pt idx="14">
                    <c:v>Rakvere</c:v>
                  </c:pt>
                  <c:pt idx="15">
                    <c:v>Valga</c:v>
                  </c:pt>
                  <c:pt idx="16">
                    <c:v>Vilj</c:v>
                  </c:pt>
                  <c:pt idx="17">
                    <c:v>üldH</c:v>
                  </c:pt>
                  <c:pt idx="18">
                    <c:v>Elite</c:v>
                  </c:pt>
                  <c:pt idx="19">
                    <c:v>Fertilitas</c:v>
                  </c:pt>
                  <c:pt idx="20">
                    <c:v>eraH:</c:v>
                  </c:pt>
                  <c:pt idx="21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8">
                    <c:v>Erahaiglad</c:v>
                  </c:pt>
                  <c:pt idx="21">
                    <c:v>Keskhaiglad+
Üldhaiglad+
Erahaiglad</c:v>
                  </c:pt>
                </c:lvl>
              </c:multiLvlStrCache>
            </c:multiLvlStrRef>
          </c:cat>
          <c:val>
            <c:numRef>
              <c:f>'Aruandesse2013-2015'!$G$6:$G$27</c:f>
              <c:numCache>
                <c:formatCode>0.00%</c:formatCode>
                <c:ptCount val="22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E19-4CB9-9535-EC9295AFD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43616"/>
        <c:axId val="118744176"/>
      </c:lineChart>
      <c:catAx>
        <c:axId val="11874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18744176"/>
        <c:crosses val="autoZero"/>
        <c:auto val="1"/>
        <c:lblAlgn val="ctr"/>
        <c:lblOffset val="100"/>
        <c:noMultiLvlLbl val="0"/>
      </c:catAx>
      <c:valAx>
        <c:axId val="118744176"/>
        <c:scaling>
          <c:orientation val="minMax"/>
          <c:max val="4.0000000000000008E-2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18743616"/>
        <c:crosses val="autoZero"/>
        <c:crossBetween val="between"/>
        <c:majorUnit val="5.000000000000001E-3"/>
      </c:valAx>
    </c:plotArea>
    <c:legend>
      <c:legendPos val="b"/>
      <c:layout>
        <c:manualLayout>
          <c:xMode val="edge"/>
          <c:yMode val="edge"/>
          <c:x val="8.0094504072013697E-2"/>
          <c:y val="0.92662638988308277"/>
          <c:w val="0.76315945378234684"/>
          <c:h val="5.0912717728465749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7</xdr:col>
      <xdr:colOff>304801</xdr:colOff>
      <xdr:row>20</xdr:row>
      <xdr:rowOff>57150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" y="0"/>
          <a:ext cx="4572000" cy="38671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Sünnitusabi indikaator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5: Sünnitusega seotud massiivse vereakaotus osamäär</a:t>
          </a:r>
        </a:p>
        <a:p>
          <a:pPr algn="l"/>
          <a:endParaRPr lang="et-EE" sz="1200" b="1" baseline="0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Sünnitusega seotud massiivse verekaotuse osamäär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Periood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: 01.01.2017 -31.12.2019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Tingimused EMSR sünnikaardil: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-esines verekaotus üle 1000 ml (täidetud p.27.4)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Kõik sünnitused 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0">
              <a:latin typeface="Times New Roman" panose="02020603050405020304" pitchFamily="18" charset="0"/>
              <a:cs typeface="Times New Roman" panose="02020603050405020304" pitchFamily="18" charset="0"/>
            </a:rPr>
            <a:t>Eesmärk: Massiivse verekaotusega sünnituste osamäär on kuni 3% sünnitustest</a:t>
          </a:r>
          <a:endParaRPr lang="et-EE" sz="12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Sünnituste osamäär, mille korral esines verekaotus üle 1000 ml, arvutatakse kõikidest sünnitustest 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"Aruandesse"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on aruandes oleva indikaatori joonis koos andmetega.</a:t>
          </a:r>
        </a:p>
        <a:p>
          <a:pPr algn="l"/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2</xdr:row>
      <xdr:rowOff>167640</xdr:rowOff>
    </xdr:from>
    <xdr:to>
      <xdr:col>20</xdr:col>
      <xdr:colOff>133350</xdr:colOff>
      <xdr:row>32</xdr:row>
      <xdr:rowOff>32385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5CBAC8-8A3F-434F-A0B5-8780545CC5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167640</xdr:colOff>
      <xdr:row>2</xdr:row>
      <xdr:rowOff>97156</xdr:rowOff>
    </xdr:from>
    <xdr:to>
      <xdr:col>20</xdr:col>
      <xdr:colOff>377190</xdr:colOff>
      <xdr:row>30</xdr:row>
      <xdr:rowOff>20956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C3B002-D193-41E3-A976-6C87272520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171450</xdr:rowOff>
    </xdr:from>
    <xdr:to>
      <xdr:col>20</xdr:col>
      <xdr:colOff>171450</xdr:colOff>
      <xdr:row>28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FDA079-50B3-4CCB-A00F-873C98107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0</xdr:row>
      <xdr:rowOff>0</xdr:rowOff>
    </xdr:from>
    <xdr:to>
      <xdr:col>20</xdr:col>
      <xdr:colOff>409575</xdr:colOff>
      <xdr:row>27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905D4B-5853-4B7E-B796-023DC851B2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257174</xdr:colOff>
      <xdr:row>3</xdr:row>
      <xdr:rowOff>19050</xdr:rowOff>
    </xdr:from>
    <xdr:to>
      <xdr:col>17</xdr:col>
      <xdr:colOff>200025</xdr:colOff>
      <xdr:row>27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J19" sqref="J19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D6823-A832-42CE-AC61-ACE744CD3353}">
  <dimension ref="A1:U29"/>
  <sheetViews>
    <sheetView tabSelected="1" topLeftCell="A13" workbookViewId="0">
      <selection activeCell="E26" sqref="E26"/>
    </sheetView>
  </sheetViews>
  <sheetFormatPr defaultRowHeight="14.5" x14ac:dyDescent="0.35"/>
  <cols>
    <col min="1" max="1" width="18" customWidth="1"/>
    <col min="2" max="2" width="30.26953125" customWidth="1"/>
    <col min="5" max="5" width="17.81640625" style="97" customWidth="1"/>
    <col min="6" max="6" width="12.453125" customWidth="1"/>
    <col min="7" max="12" width="8.81640625" style="51"/>
    <col min="13" max="13" width="8.81640625" style="57"/>
  </cols>
  <sheetData>
    <row r="1" spans="1:21" x14ac:dyDescent="0.35">
      <c r="A1" s="63" t="s">
        <v>109</v>
      </c>
      <c r="B1" s="64"/>
      <c r="C1" s="65"/>
      <c r="D1" s="65"/>
      <c r="E1" s="90"/>
    </row>
    <row r="2" spans="1:21" x14ac:dyDescent="0.35">
      <c r="A2" s="66" t="s">
        <v>0</v>
      </c>
      <c r="B2" s="67"/>
      <c r="C2" s="68"/>
      <c r="D2" s="68"/>
      <c r="E2" s="91"/>
    </row>
    <row r="4" spans="1:21" x14ac:dyDescent="0.35">
      <c r="A4" s="11"/>
      <c r="B4" s="11"/>
      <c r="C4" s="14" t="s">
        <v>30</v>
      </c>
      <c r="D4" s="73" t="s">
        <v>116</v>
      </c>
      <c r="E4" s="74"/>
      <c r="F4" s="75"/>
    </row>
    <row r="5" spans="1:21" ht="72.5" x14ac:dyDescent="0.35">
      <c r="A5" s="60" t="s">
        <v>4</v>
      </c>
      <c r="B5" s="8" t="s">
        <v>1</v>
      </c>
      <c r="C5" s="14" t="s">
        <v>114</v>
      </c>
      <c r="D5" s="14" t="s">
        <v>115</v>
      </c>
      <c r="E5" s="92" t="s">
        <v>117</v>
      </c>
      <c r="F5" s="54" t="s">
        <v>104</v>
      </c>
      <c r="I5" s="72" t="s">
        <v>50</v>
      </c>
      <c r="J5" s="72" t="s">
        <v>51</v>
      </c>
      <c r="K5" s="72" t="s">
        <v>52</v>
      </c>
      <c r="L5" s="72" t="s">
        <v>53</v>
      </c>
    </row>
    <row r="6" spans="1:21" x14ac:dyDescent="0.35">
      <c r="A6" s="69"/>
      <c r="B6" s="70" t="s">
        <v>92</v>
      </c>
      <c r="C6" s="29">
        <v>1</v>
      </c>
      <c r="D6" s="29">
        <v>0</v>
      </c>
      <c r="E6" s="93">
        <v>0</v>
      </c>
      <c r="F6" s="49" t="s">
        <v>108</v>
      </c>
      <c r="G6" s="53">
        <f>$E$29</f>
        <v>2.4138181994614396E-2</v>
      </c>
      <c r="H6" s="53">
        <v>0.03</v>
      </c>
      <c r="I6" s="48">
        <v>2.0654999780381003E-11</v>
      </c>
      <c r="J6" s="48">
        <v>0.79345001926555703</v>
      </c>
      <c r="K6" s="53" t="e">
        <v>#VALUE!</v>
      </c>
      <c r="L6" s="53" t="e">
        <v>#VALUE!</v>
      </c>
    </row>
    <row r="7" spans="1:21" x14ac:dyDescent="0.35">
      <c r="A7" s="76" t="s">
        <v>5</v>
      </c>
      <c r="B7" s="70" t="s">
        <v>61</v>
      </c>
      <c r="C7" s="29">
        <v>12473</v>
      </c>
      <c r="D7" s="29">
        <v>288</v>
      </c>
      <c r="E7" s="94">
        <f>D7/C7</f>
        <v>2.3089874128116732E-2</v>
      </c>
      <c r="F7" s="49" t="str">
        <f>ROUND(I7*100,2)&amp;-ROUND(J7*100,2)</f>
        <v>2,06-2,59</v>
      </c>
      <c r="G7" s="53">
        <f>$E$29</f>
        <v>2.4138181994614396E-2</v>
      </c>
      <c r="H7" s="53">
        <v>0.03</v>
      </c>
      <c r="I7" s="48">
        <v>2.059730292719128E-2</v>
      </c>
      <c r="J7" s="48">
        <v>2.5876113108557603E-2</v>
      </c>
      <c r="K7" s="53">
        <v>2.4925712009254523E-3</v>
      </c>
      <c r="L7" s="53">
        <v>2.7862389804408708E-3</v>
      </c>
    </row>
    <row r="8" spans="1:21" x14ac:dyDescent="0.35">
      <c r="A8" s="76"/>
      <c r="B8" s="70" t="s">
        <v>62</v>
      </c>
      <c r="C8" s="29">
        <v>9815</v>
      </c>
      <c r="D8" s="29">
        <v>296</v>
      </c>
      <c r="E8" s="94">
        <f>D8/C8</f>
        <v>3.0157921548650025E-2</v>
      </c>
      <c r="F8" s="49" t="str">
        <f t="shared" ref="F8:F29" si="0">ROUND(I8*100,2)&amp;-ROUND(J8*100,2)</f>
        <v>2,7-3,37</v>
      </c>
      <c r="G8" s="53">
        <f t="shared" ref="G8:G27" si="1">$E$29</f>
        <v>2.4138181994614396E-2</v>
      </c>
      <c r="H8" s="53">
        <v>0.03</v>
      </c>
      <c r="I8" s="48">
        <v>2.6954010596611681E-2</v>
      </c>
      <c r="J8" s="48">
        <v>3.372946684303333E-2</v>
      </c>
      <c r="K8" s="53">
        <v>3.2039109520383448E-3</v>
      </c>
      <c r="L8" s="53">
        <v>3.5715452943833048E-3</v>
      </c>
    </row>
    <row r="9" spans="1:21" x14ac:dyDescent="0.35">
      <c r="A9" s="76"/>
      <c r="B9" s="70" t="s">
        <v>63</v>
      </c>
      <c r="C9" s="29">
        <v>7739</v>
      </c>
      <c r="D9" s="29">
        <v>242</v>
      </c>
      <c r="E9" s="94">
        <f>D9/C9</f>
        <v>3.1270189947021576E-2</v>
      </c>
      <c r="F9" s="49" t="str">
        <f t="shared" si="0"/>
        <v>2,76-3,54</v>
      </c>
      <c r="G9" s="53">
        <f t="shared" si="1"/>
        <v>2.4138181994614396E-2</v>
      </c>
      <c r="H9" s="53">
        <v>0.03</v>
      </c>
      <c r="I9" s="48">
        <v>2.7619058735083864E-2</v>
      </c>
      <c r="J9" s="48">
        <v>3.5386421459827164E-2</v>
      </c>
      <c r="K9" s="53">
        <v>3.6511312119377123E-3</v>
      </c>
      <c r="L9" s="53">
        <v>4.1162315128055876E-3</v>
      </c>
    </row>
    <row r="10" spans="1:21" x14ac:dyDescent="0.35">
      <c r="A10" s="77"/>
      <c r="B10" s="12" t="s">
        <v>110</v>
      </c>
      <c r="C10" s="27">
        <v>30028</v>
      </c>
      <c r="D10" s="27">
        <v>826</v>
      </c>
      <c r="E10" s="95">
        <f>D10/C10</f>
        <v>2.7507659517783403E-2</v>
      </c>
      <c r="F10" s="50" t="str">
        <f t="shared" si="0"/>
        <v>2,57-2,94</v>
      </c>
      <c r="G10" s="53">
        <f t="shared" si="1"/>
        <v>2.4138181994614396E-2</v>
      </c>
      <c r="H10" s="53">
        <v>0.03</v>
      </c>
      <c r="I10" s="48">
        <v>2.5717304241776224E-2</v>
      </c>
      <c r="J10" s="48">
        <v>2.941888999838136E-2</v>
      </c>
      <c r="K10" s="53">
        <v>1.7903552760071793E-3</v>
      </c>
      <c r="L10" s="53">
        <v>1.9112304805979571E-3</v>
      </c>
    </row>
    <row r="11" spans="1:21" x14ac:dyDescent="0.35">
      <c r="A11" s="78" t="s">
        <v>8</v>
      </c>
      <c r="B11" s="11" t="s">
        <v>64</v>
      </c>
      <c r="C11" s="29">
        <v>1356</v>
      </c>
      <c r="D11" s="29">
        <v>17</v>
      </c>
      <c r="E11" s="94">
        <f t="shared" ref="E11:E23" si="2">D11/C11</f>
        <v>1.2536873156342183E-2</v>
      </c>
      <c r="F11" s="49" t="str">
        <f t="shared" si="0"/>
        <v>0,78-2</v>
      </c>
      <c r="G11" s="53">
        <f t="shared" si="1"/>
        <v>2.4138181994614396E-2</v>
      </c>
      <c r="H11" s="53">
        <v>0.03</v>
      </c>
      <c r="I11" s="48">
        <v>7.8420221847403018E-3</v>
      </c>
      <c r="J11" s="48">
        <v>1.9985812737613053E-2</v>
      </c>
      <c r="K11" s="53">
        <v>4.694850971601881E-3</v>
      </c>
      <c r="L11" s="53">
        <v>7.4489395812708699E-3</v>
      </c>
    </row>
    <row r="12" spans="1:21" x14ac:dyDescent="0.35">
      <c r="A12" s="78"/>
      <c r="B12" s="11" t="s">
        <v>65</v>
      </c>
      <c r="C12" s="29">
        <v>2497</v>
      </c>
      <c r="D12" s="29">
        <v>76</v>
      </c>
      <c r="E12" s="94">
        <f t="shared" si="2"/>
        <v>3.0436523828594315E-2</v>
      </c>
      <c r="F12" s="49" t="str">
        <f t="shared" si="0"/>
        <v>2,44-3,79</v>
      </c>
      <c r="G12" s="53">
        <f t="shared" si="1"/>
        <v>2.4138181994614396E-2</v>
      </c>
      <c r="H12" s="53">
        <v>0.03</v>
      </c>
      <c r="I12" s="48">
        <v>2.4386568484061264E-2</v>
      </c>
      <c r="J12" s="48">
        <v>3.7929034780440553E-2</v>
      </c>
      <c r="K12" s="53">
        <v>6.0499553445330506E-3</v>
      </c>
      <c r="L12" s="53">
        <v>7.4925109518462381E-3</v>
      </c>
    </row>
    <row r="13" spans="1:21" x14ac:dyDescent="0.35">
      <c r="A13" s="79"/>
      <c r="B13" s="12" t="s">
        <v>111</v>
      </c>
      <c r="C13" s="14">
        <v>3853</v>
      </c>
      <c r="D13" s="30">
        <v>93</v>
      </c>
      <c r="E13" s="95">
        <f>D13/C13</f>
        <v>2.4137036075785101E-2</v>
      </c>
      <c r="F13" s="50" t="str">
        <f t="shared" si="0"/>
        <v>1,97-2,95</v>
      </c>
      <c r="G13" s="53">
        <f t="shared" si="1"/>
        <v>2.4138181994614396E-2</v>
      </c>
      <c r="H13" s="53">
        <v>0.03</v>
      </c>
      <c r="I13" s="48">
        <v>1.9744271255974777E-2</v>
      </c>
      <c r="J13" s="48">
        <v>2.9477727106600161E-2</v>
      </c>
      <c r="K13" s="53">
        <v>4.3927648198103242E-3</v>
      </c>
      <c r="L13" s="53">
        <v>5.3406910308150604E-3</v>
      </c>
      <c r="U13" s="28"/>
    </row>
    <row r="14" spans="1:21" x14ac:dyDescent="0.35">
      <c r="A14" s="80" t="s">
        <v>14</v>
      </c>
      <c r="B14" s="11" t="s">
        <v>66</v>
      </c>
      <c r="C14" s="29">
        <v>148</v>
      </c>
      <c r="D14" s="29">
        <v>3</v>
      </c>
      <c r="E14" s="94">
        <f t="shared" si="2"/>
        <v>2.0270270270270271E-2</v>
      </c>
      <c r="F14" s="49" t="str">
        <f t="shared" si="0"/>
        <v>0,69-5,79</v>
      </c>
      <c r="G14" s="53">
        <f t="shared" si="1"/>
        <v>2.4138181994614396E-2</v>
      </c>
      <c r="H14" s="53">
        <v>0.03</v>
      </c>
      <c r="I14" s="48">
        <v>6.9173081311626888E-3</v>
      </c>
      <c r="J14" s="48">
        <v>5.7896638538901452E-2</v>
      </c>
      <c r="K14" s="53">
        <v>1.3352962139107583E-2</v>
      </c>
      <c r="L14" s="53">
        <v>3.762636826863118E-2</v>
      </c>
    </row>
    <row r="15" spans="1:21" x14ac:dyDescent="0.35">
      <c r="A15" s="78"/>
      <c r="B15" s="11" t="s">
        <v>67</v>
      </c>
      <c r="C15" s="29">
        <v>841</v>
      </c>
      <c r="D15" s="29">
        <v>5</v>
      </c>
      <c r="E15" s="94">
        <f t="shared" si="2"/>
        <v>5.945303210463734E-3</v>
      </c>
      <c r="F15" s="49" t="str">
        <f t="shared" si="0"/>
        <v>0,25-1,38</v>
      </c>
      <c r="G15" s="53">
        <f t="shared" si="1"/>
        <v>2.4138181994614396E-2</v>
      </c>
      <c r="H15" s="53">
        <v>0.03</v>
      </c>
      <c r="I15" s="48">
        <v>2.5420768325297776E-3</v>
      </c>
      <c r="J15" s="48">
        <v>1.3841403539290165E-2</v>
      </c>
      <c r="K15" s="53">
        <v>3.4032263779339563E-3</v>
      </c>
      <c r="L15" s="53">
        <v>7.896100328826431E-3</v>
      </c>
    </row>
    <row r="16" spans="1:21" x14ac:dyDescent="0.35">
      <c r="A16" s="78"/>
      <c r="B16" s="11" t="s">
        <v>68</v>
      </c>
      <c r="C16" s="29">
        <v>765</v>
      </c>
      <c r="D16" s="29">
        <v>3</v>
      </c>
      <c r="E16" s="94">
        <f t="shared" si="2"/>
        <v>3.9215686274509803E-3</v>
      </c>
      <c r="F16" s="49" t="str">
        <f t="shared" si="0"/>
        <v>0,13-1,15</v>
      </c>
      <c r="G16" s="53">
        <f t="shared" si="1"/>
        <v>2.4138181994614396E-2</v>
      </c>
      <c r="H16" s="53">
        <v>0.03</v>
      </c>
      <c r="I16" s="48">
        <v>1.3345670352564079E-3</v>
      </c>
      <c r="J16" s="48">
        <v>1.1465787691998231E-2</v>
      </c>
      <c r="K16" s="53">
        <v>2.5870015921945723E-3</v>
      </c>
      <c r="L16" s="53">
        <v>7.5442190645472508E-3</v>
      </c>
    </row>
    <row r="17" spans="1:14" x14ac:dyDescent="0.35">
      <c r="A17" s="78"/>
      <c r="B17" s="11" t="s">
        <v>69</v>
      </c>
      <c r="C17" s="29">
        <v>894</v>
      </c>
      <c r="D17" s="29">
        <v>15</v>
      </c>
      <c r="E17" s="94">
        <f t="shared" si="2"/>
        <v>1.6778523489932886E-2</v>
      </c>
      <c r="F17" s="49" t="str">
        <f t="shared" si="0"/>
        <v>1,02-2,75</v>
      </c>
      <c r="G17" s="53">
        <f t="shared" si="1"/>
        <v>2.4138181994614396E-2</v>
      </c>
      <c r="H17" s="53">
        <v>0.03</v>
      </c>
      <c r="I17" s="48">
        <v>1.0193983305846976E-2</v>
      </c>
      <c r="J17" s="48">
        <v>2.749802062004689E-2</v>
      </c>
      <c r="K17" s="53">
        <v>6.5845401840859095E-3</v>
      </c>
      <c r="L17" s="53">
        <v>1.0719497130114004E-2</v>
      </c>
    </row>
    <row r="18" spans="1:14" x14ac:dyDescent="0.35">
      <c r="A18" s="78"/>
      <c r="B18" s="11" t="s">
        <v>70</v>
      </c>
      <c r="C18" s="29">
        <v>0</v>
      </c>
      <c r="D18" s="29">
        <v>0</v>
      </c>
      <c r="E18" s="93" t="s">
        <v>108</v>
      </c>
      <c r="F18" s="49" t="s">
        <v>108</v>
      </c>
      <c r="G18" s="53">
        <f t="shared" si="1"/>
        <v>2.4138181994614396E-2</v>
      </c>
      <c r="H18" s="53">
        <v>0.03</v>
      </c>
      <c r="I18" s="48" t="e">
        <v>#DIV/0!</v>
      </c>
      <c r="J18" s="48" t="e">
        <v>#DIV/0!</v>
      </c>
      <c r="K18" s="53" t="e">
        <v>#VALUE!</v>
      </c>
      <c r="L18" s="53" t="e">
        <v>#DIV/0!</v>
      </c>
    </row>
    <row r="19" spans="1:14" x14ac:dyDescent="0.35">
      <c r="A19" s="78"/>
      <c r="B19" s="11" t="s">
        <v>71</v>
      </c>
      <c r="C19" s="29">
        <v>1185</v>
      </c>
      <c r="D19" s="29">
        <v>6</v>
      </c>
      <c r="E19" s="94">
        <f t="shared" si="2"/>
        <v>5.0632911392405064E-3</v>
      </c>
      <c r="F19" s="49" t="str">
        <f t="shared" si="0"/>
        <v>0,23-1,1</v>
      </c>
      <c r="G19" s="53">
        <f t="shared" si="1"/>
        <v>2.4138181994614396E-2</v>
      </c>
      <c r="H19" s="53">
        <v>0.03</v>
      </c>
      <c r="I19" s="48">
        <v>2.3225594208639518E-3</v>
      </c>
      <c r="J19" s="48">
        <v>1.100255074633631E-2</v>
      </c>
      <c r="K19" s="53">
        <v>2.7407317183765546E-3</v>
      </c>
      <c r="L19" s="53">
        <v>5.9392596070958039E-3</v>
      </c>
    </row>
    <row r="20" spans="1:14" x14ac:dyDescent="0.35">
      <c r="A20" s="78"/>
      <c r="B20" s="11" t="s">
        <v>72</v>
      </c>
      <c r="C20" s="29">
        <v>703</v>
      </c>
      <c r="D20" s="29">
        <v>7</v>
      </c>
      <c r="E20" s="94">
        <f t="shared" si="2"/>
        <v>9.9573257467994308E-3</v>
      </c>
      <c r="F20" s="49" t="str">
        <f t="shared" si="0"/>
        <v>0,48-2,04</v>
      </c>
      <c r="G20" s="53">
        <f t="shared" si="1"/>
        <v>2.4138181994614396E-2</v>
      </c>
      <c r="H20" s="53">
        <v>0.03</v>
      </c>
      <c r="I20" s="48">
        <v>4.8315385487998994E-3</v>
      </c>
      <c r="J20" s="48">
        <v>2.0409543979097805E-2</v>
      </c>
      <c r="K20" s="53">
        <v>5.1257871979995314E-3</v>
      </c>
      <c r="L20" s="53">
        <v>1.0452218232298374E-2</v>
      </c>
    </row>
    <row r="21" spans="1:14" x14ac:dyDescent="0.35">
      <c r="A21" s="78"/>
      <c r="B21" s="11" t="s">
        <v>73</v>
      </c>
      <c r="C21" s="29">
        <v>1383</v>
      </c>
      <c r="D21" s="29">
        <v>26</v>
      </c>
      <c r="E21" s="94">
        <f t="shared" si="2"/>
        <v>1.8799710773680405E-2</v>
      </c>
      <c r="F21" s="49" t="str">
        <f t="shared" si="0"/>
        <v>1,29-2,74</v>
      </c>
      <c r="G21" s="53">
        <f t="shared" si="1"/>
        <v>2.4138181994614396E-2</v>
      </c>
      <c r="H21" s="53">
        <v>0.03</v>
      </c>
      <c r="I21" s="48">
        <v>1.2861328886209271E-2</v>
      </c>
      <c r="J21" s="48">
        <v>2.7403867597298494E-2</v>
      </c>
      <c r="K21" s="53">
        <v>5.9383818874711343E-3</v>
      </c>
      <c r="L21" s="53">
        <v>8.6041568236180886E-3</v>
      </c>
    </row>
    <row r="22" spans="1:14" x14ac:dyDescent="0.35">
      <c r="A22" s="78"/>
      <c r="B22" s="11" t="s">
        <v>74</v>
      </c>
      <c r="C22" s="29">
        <v>214</v>
      </c>
      <c r="D22" s="29">
        <v>1</v>
      </c>
      <c r="E22" s="94">
        <f t="shared" si="2"/>
        <v>4.6728971962616819E-3</v>
      </c>
      <c r="F22" s="49" t="str">
        <f t="shared" si="0"/>
        <v>0,08-2,6</v>
      </c>
      <c r="G22" s="53">
        <f t="shared" si="1"/>
        <v>2.4138181994614396E-2</v>
      </c>
      <c r="H22" s="53">
        <v>0.03</v>
      </c>
      <c r="I22" s="48">
        <v>8.2536025483721787E-4</v>
      </c>
      <c r="J22" s="48">
        <v>2.5989754060134273E-2</v>
      </c>
      <c r="K22" s="53">
        <v>3.8475369414244639E-3</v>
      </c>
      <c r="L22" s="53">
        <v>2.131685686387259E-2</v>
      </c>
    </row>
    <row r="23" spans="1:14" x14ac:dyDescent="0.35">
      <c r="A23" s="78"/>
      <c r="B23" s="11" t="s">
        <v>75</v>
      </c>
      <c r="C23" s="29">
        <v>1054</v>
      </c>
      <c r="D23" s="29">
        <v>10</v>
      </c>
      <c r="E23" s="94">
        <f t="shared" si="2"/>
        <v>9.4876660341555973E-3</v>
      </c>
      <c r="F23" s="49" t="str">
        <f t="shared" si="0"/>
        <v>0,52-1,74</v>
      </c>
      <c r="G23" s="53">
        <f t="shared" si="1"/>
        <v>2.4138181994614396E-2</v>
      </c>
      <c r="H23" s="53">
        <v>0.03</v>
      </c>
      <c r="I23" s="48">
        <v>5.1615845238494199E-3</v>
      </c>
      <c r="J23" s="48">
        <v>1.7376238469579437E-2</v>
      </c>
      <c r="K23" s="53">
        <v>4.3260815103061774E-3</v>
      </c>
      <c r="L23" s="53">
        <v>7.8885724354238393E-3</v>
      </c>
      <c r="N23" s="15"/>
    </row>
    <row r="24" spans="1:14" x14ac:dyDescent="0.35">
      <c r="A24" s="79"/>
      <c r="B24" s="12" t="s">
        <v>112</v>
      </c>
      <c r="C24" s="14">
        <v>7187</v>
      </c>
      <c r="D24" s="30">
        <v>76</v>
      </c>
      <c r="E24" s="95">
        <f>D24/C24</f>
        <v>1.057464867121191E-2</v>
      </c>
      <c r="F24" s="50" t="str">
        <f t="shared" si="0"/>
        <v>0,85-1,32</v>
      </c>
      <c r="G24" s="53">
        <f t="shared" si="1"/>
        <v>2.4138181994614396E-2</v>
      </c>
      <c r="H24" s="53">
        <v>0.03</v>
      </c>
      <c r="I24" s="48">
        <v>8.4575056396051142E-3</v>
      </c>
      <c r="J24" s="48">
        <v>1.3214706775720453E-2</v>
      </c>
      <c r="K24" s="53">
        <v>2.1171430316067955E-3</v>
      </c>
      <c r="L24" s="53">
        <v>2.6400581045085431E-3</v>
      </c>
    </row>
    <row r="25" spans="1:14" x14ac:dyDescent="0.35">
      <c r="A25" s="80" t="s">
        <v>26</v>
      </c>
      <c r="B25" s="11" t="s">
        <v>76</v>
      </c>
      <c r="C25" s="29">
        <v>13</v>
      </c>
      <c r="D25" s="29">
        <v>0</v>
      </c>
      <c r="E25" s="93">
        <v>0</v>
      </c>
      <c r="F25" s="49" t="s">
        <v>108</v>
      </c>
      <c r="G25" s="53">
        <f t="shared" si="1"/>
        <v>2.4138181994614396E-2</v>
      </c>
      <c r="H25" s="53">
        <v>0.03</v>
      </c>
      <c r="I25" s="48">
        <v>5.9377339028855693E-12</v>
      </c>
      <c r="J25" s="48">
        <v>0.22809465648667274</v>
      </c>
      <c r="K25" s="53" t="e">
        <v>#VALUE!</v>
      </c>
      <c r="L25" s="53" t="e">
        <v>#VALUE!</v>
      </c>
    </row>
    <row r="26" spans="1:14" x14ac:dyDescent="0.35">
      <c r="A26" s="79"/>
      <c r="B26" s="14" t="s">
        <v>113</v>
      </c>
      <c r="C26" s="14">
        <v>13</v>
      </c>
      <c r="D26" s="30">
        <v>0</v>
      </c>
      <c r="E26" s="96">
        <v>0</v>
      </c>
      <c r="F26" s="50" t="s">
        <v>108</v>
      </c>
      <c r="G26" s="53">
        <f t="shared" si="1"/>
        <v>2.4138181994614396E-2</v>
      </c>
      <c r="H26" s="53">
        <v>0.03</v>
      </c>
      <c r="I26" s="48">
        <v>5.9377339028855693E-12</v>
      </c>
      <c r="J26" s="48">
        <v>0.22809465648667274</v>
      </c>
      <c r="K26" s="53" t="e">
        <v>#VALUE!</v>
      </c>
      <c r="L26" s="53" t="e">
        <v>#VALUE!</v>
      </c>
    </row>
    <row r="27" spans="1:14" ht="43.5" x14ac:dyDescent="0.35">
      <c r="A27" s="31" t="s">
        <v>54</v>
      </c>
      <c r="B27" s="26" t="s">
        <v>55</v>
      </c>
      <c r="C27" s="27">
        <v>11053</v>
      </c>
      <c r="D27" s="27">
        <v>169</v>
      </c>
      <c r="E27" s="95">
        <f>(D27/C27)*100</f>
        <v>1.528996652492536</v>
      </c>
      <c r="F27" s="50" t="str">
        <f t="shared" si="0"/>
        <v>1,32-1,78</v>
      </c>
      <c r="G27" s="53">
        <f t="shared" si="1"/>
        <v>2.4138181994614396E-2</v>
      </c>
      <c r="H27" s="53">
        <v>0.03</v>
      </c>
      <c r="I27" s="48">
        <v>1.3165055589267812E-2</v>
      </c>
      <c r="J27" s="48">
        <v>1.7751679986439658E-2</v>
      </c>
      <c r="K27" s="53">
        <v>2.1249109356575487E-3</v>
      </c>
      <c r="L27" s="53">
        <v>2.4617134615142981E-3</v>
      </c>
    </row>
    <row r="28" spans="1:14" ht="43.5" x14ac:dyDescent="0.35">
      <c r="A28" s="7" t="s">
        <v>106</v>
      </c>
      <c r="B28" s="56" t="s">
        <v>107</v>
      </c>
      <c r="C28" s="29">
        <v>140</v>
      </c>
      <c r="D28" s="55">
        <v>0</v>
      </c>
      <c r="E28" s="96" t="s">
        <v>108</v>
      </c>
      <c r="F28" s="50" t="s">
        <v>108</v>
      </c>
      <c r="G28" s="53"/>
      <c r="H28" s="53">
        <v>0.03</v>
      </c>
      <c r="I28" s="48">
        <v>6.9520998988869073E-13</v>
      </c>
      <c r="J28" s="48">
        <v>2.6706094685836606E-2</v>
      </c>
      <c r="K28" s="53" t="e">
        <v>#VALUE!</v>
      </c>
      <c r="L28" s="53" t="e">
        <v>#VALUE!</v>
      </c>
    </row>
    <row r="29" spans="1:14" x14ac:dyDescent="0.35">
      <c r="A29" s="11"/>
      <c r="B29" s="14" t="s">
        <v>44</v>
      </c>
      <c r="C29" s="27">
        <f>SUM(C26,C24,C13,C10,C28)</f>
        <v>41221</v>
      </c>
      <c r="D29" s="27">
        <f>SUM(D26,D24,D13,D10,D28)</f>
        <v>995</v>
      </c>
      <c r="E29" s="95">
        <f>D29/C29</f>
        <v>2.4138181994614396E-2</v>
      </c>
      <c r="F29" s="50" t="str">
        <f t="shared" si="0"/>
        <v>2,27-2,57</v>
      </c>
      <c r="G29" s="53">
        <v>0.03</v>
      </c>
      <c r="H29" s="53">
        <v>0.03</v>
      </c>
      <c r="I29" s="48">
        <v>2.2700318041762431E-2</v>
      </c>
      <c r="J29" s="48">
        <v>2.5664730152517173E-2</v>
      </c>
      <c r="K29" s="53">
        <v>1.437863952851965E-3</v>
      </c>
      <c r="L29" s="53">
        <v>1.5265481579027768E-3</v>
      </c>
    </row>
  </sheetData>
  <mergeCells count="5">
    <mergeCell ref="D4:F4"/>
    <mergeCell ref="A7:A10"/>
    <mergeCell ref="A11:A13"/>
    <mergeCell ref="A14:A24"/>
    <mergeCell ref="A25:A2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CC5E7-559E-4FFC-82DC-043A12FDDF02}">
  <dimension ref="A1:U29"/>
  <sheetViews>
    <sheetView topLeftCell="A4" workbookViewId="0">
      <selection activeCell="G10" sqref="G10"/>
    </sheetView>
  </sheetViews>
  <sheetFormatPr defaultRowHeight="14.5" x14ac:dyDescent="0.35"/>
  <cols>
    <col min="1" max="1" width="18" customWidth="1"/>
    <col min="2" max="2" width="30.26953125" customWidth="1"/>
    <col min="5" max="5" width="17.81640625" customWidth="1"/>
    <col min="6" max="6" width="12.453125" customWidth="1"/>
    <col min="7" max="12" width="9.1796875" style="51"/>
    <col min="13" max="13" width="9.1796875" style="57"/>
  </cols>
  <sheetData>
    <row r="1" spans="1:21" x14ac:dyDescent="0.35">
      <c r="A1" s="1" t="s">
        <v>103</v>
      </c>
      <c r="B1" s="2"/>
      <c r="C1" s="3"/>
      <c r="D1" s="3"/>
      <c r="E1" s="3"/>
    </row>
    <row r="2" spans="1:21" x14ac:dyDescent="0.35">
      <c r="A2" s="4" t="s">
        <v>0</v>
      </c>
      <c r="B2" s="5"/>
      <c r="C2" s="6"/>
      <c r="D2" s="6"/>
      <c r="E2" s="6"/>
    </row>
    <row r="4" spans="1:21" x14ac:dyDescent="0.35">
      <c r="A4" s="11"/>
      <c r="B4" s="11"/>
      <c r="C4" s="14" t="s">
        <v>30</v>
      </c>
      <c r="D4" s="73" t="s">
        <v>32</v>
      </c>
      <c r="E4" s="74"/>
      <c r="F4" s="75"/>
    </row>
    <row r="5" spans="1:21" ht="72.5" x14ac:dyDescent="0.35">
      <c r="A5" s="60" t="s">
        <v>4</v>
      </c>
      <c r="B5" s="8" t="s">
        <v>1</v>
      </c>
      <c r="C5" s="14" t="s">
        <v>2</v>
      </c>
      <c r="D5" s="14" t="s">
        <v>3</v>
      </c>
      <c r="E5" s="21" t="s">
        <v>105</v>
      </c>
      <c r="F5" s="54" t="s">
        <v>104</v>
      </c>
      <c r="I5" s="52" t="s">
        <v>50</v>
      </c>
      <c r="J5" s="52" t="s">
        <v>51</v>
      </c>
      <c r="K5" s="52" t="s">
        <v>52</v>
      </c>
      <c r="L5" s="52" t="s">
        <v>53</v>
      </c>
    </row>
    <row r="6" spans="1:21" x14ac:dyDescent="0.35">
      <c r="A6" s="60"/>
      <c r="B6" s="70" t="s">
        <v>92</v>
      </c>
      <c r="C6" s="71">
        <v>2</v>
      </c>
      <c r="D6" s="71">
        <v>0</v>
      </c>
      <c r="E6" s="58" t="s">
        <v>108</v>
      </c>
      <c r="F6" s="49" t="s">
        <v>108</v>
      </c>
      <c r="I6" s="52"/>
      <c r="J6" s="52"/>
      <c r="K6" s="52"/>
      <c r="L6" s="52"/>
    </row>
    <row r="7" spans="1:21" x14ac:dyDescent="0.35">
      <c r="A7" s="81" t="s">
        <v>5</v>
      </c>
      <c r="B7" s="61" t="s">
        <v>61</v>
      </c>
      <c r="C7" s="29">
        <v>12639</v>
      </c>
      <c r="D7" s="29">
        <v>277</v>
      </c>
      <c r="E7" s="18">
        <f>D7/C7</f>
        <v>2.1916290845794762E-2</v>
      </c>
      <c r="F7" s="49" t="str">
        <f>ROUND(I7*100,2)&amp;-ROUND(J7*100,2)</f>
        <v>1,95-2,46</v>
      </c>
      <c r="G7" s="53">
        <f>$E$29</f>
        <v>2.1034032047247905E-2</v>
      </c>
      <c r="H7" s="53">
        <v>0.03</v>
      </c>
      <c r="I7" s="48">
        <v>1.9505330191226102E-2</v>
      </c>
      <c r="J7" s="48">
        <v>2.4617776604671345E-2</v>
      </c>
      <c r="K7" s="53">
        <f>E7-I7</f>
        <v>2.4109606545686599E-3</v>
      </c>
      <c r="L7" s="53">
        <f>J7-E7</f>
        <v>2.7014857588765831E-3</v>
      </c>
    </row>
    <row r="8" spans="1:21" x14ac:dyDescent="0.35">
      <c r="A8" s="81"/>
      <c r="B8" s="61" t="s">
        <v>62</v>
      </c>
      <c r="C8" s="29">
        <v>9831</v>
      </c>
      <c r="D8" s="29">
        <v>207</v>
      </c>
      <c r="E8" s="18">
        <f>D8/C8</f>
        <v>2.1055843759536161E-2</v>
      </c>
      <c r="F8" s="49" t="str">
        <f t="shared" ref="F8:F29" si="0">ROUND(I8*100,2)&amp;-ROUND(J8*100,2)</f>
        <v>1,84-2,41</v>
      </c>
      <c r="G8" s="53">
        <f t="shared" ref="G8:G27" si="1">$E$29</f>
        <v>2.1034032047247905E-2</v>
      </c>
      <c r="H8" s="53">
        <v>0.03</v>
      </c>
      <c r="I8" s="48">
        <v>1.8399303050786131E-2</v>
      </c>
      <c r="J8" s="48">
        <v>2.4086531175938355E-2</v>
      </c>
      <c r="K8" s="53">
        <f t="shared" ref="K8:K29" si="2">E8-I8</f>
        <v>2.6565407087500298E-3</v>
      </c>
      <c r="L8" s="53">
        <f t="shared" ref="L8:L29" si="3">J8-E8</f>
        <v>3.0306874164021946E-3</v>
      </c>
    </row>
    <row r="9" spans="1:21" x14ac:dyDescent="0.35">
      <c r="A9" s="81"/>
      <c r="B9" s="61" t="s">
        <v>63</v>
      </c>
      <c r="C9" s="29">
        <v>7545</v>
      </c>
      <c r="D9" s="29">
        <v>226</v>
      </c>
      <c r="E9" s="18">
        <f>D9/C9</f>
        <v>2.9953611663353214E-2</v>
      </c>
      <c r="F9" s="49" t="str">
        <f t="shared" si="0"/>
        <v>2,63-3,4</v>
      </c>
      <c r="G9" s="53">
        <f t="shared" si="1"/>
        <v>2.1034032047247905E-2</v>
      </c>
      <c r="H9" s="53">
        <v>0.03</v>
      </c>
      <c r="I9" s="48">
        <v>2.6340096279812972E-2</v>
      </c>
      <c r="J9" s="48">
        <v>3.4045520060360851E-2</v>
      </c>
      <c r="K9" s="53">
        <f t="shared" si="2"/>
        <v>3.6135153835402424E-3</v>
      </c>
      <c r="L9" s="53">
        <f t="shared" si="3"/>
        <v>4.0919083970076368E-3</v>
      </c>
    </row>
    <row r="10" spans="1:21" x14ac:dyDescent="0.35">
      <c r="A10" s="82"/>
      <c r="B10" s="62" t="s">
        <v>7</v>
      </c>
      <c r="C10" s="27">
        <v>30017</v>
      </c>
      <c r="D10" s="30">
        <v>710</v>
      </c>
      <c r="E10" s="19">
        <f>D10/C10</f>
        <v>2.3653263150881166E-2</v>
      </c>
      <c r="F10" s="50" t="str">
        <f t="shared" si="0"/>
        <v>2,2-2,54</v>
      </c>
      <c r="G10" s="53">
        <f t="shared" si="1"/>
        <v>2.1034032047247905E-2</v>
      </c>
      <c r="H10" s="53">
        <v>0.03</v>
      </c>
      <c r="I10" s="48">
        <v>2.1995572978473661E-2</v>
      </c>
      <c r="J10" s="48">
        <v>2.543601913996367E-2</v>
      </c>
      <c r="K10" s="53">
        <f t="shared" si="2"/>
        <v>1.6576901724075048E-3</v>
      </c>
      <c r="L10" s="53">
        <f t="shared" si="3"/>
        <v>1.7827559890825039E-3</v>
      </c>
    </row>
    <row r="11" spans="1:21" x14ac:dyDescent="0.35">
      <c r="A11" s="78" t="s">
        <v>8</v>
      </c>
      <c r="B11" s="9" t="s">
        <v>64</v>
      </c>
      <c r="C11" s="29">
        <v>1438</v>
      </c>
      <c r="D11" s="29">
        <v>13</v>
      </c>
      <c r="E11" s="18">
        <f t="shared" ref="E11:E23" si="4">D11/C11</f>
        <v>9.0403337969401955E-3</v>
      </c>
      <c r="F11" s="49" t="str">
        <f t="shared" si="0"/>
        <v>0,53-1,54</v>
      </c>
      <c r="G11" s="53">
        <f t="shared" si="1"/>
        <v>2.1034032047247905E-2</v>
      </c>
      <c r="H11" s="53">
        <v>0.03</v>
      </c>
      <c r="I11" s="48">
        <v>5.290804900452209E-3</v>
      </c>
      <c r="J11" s="48">
        <v>1.5405952945354323E-2</v>
      </c>
      <c r="K11" s="53">
        <f t="shared" si="2"/>
        <v>3.7495288964879865E-3</v>
      </c>
      <c r="L11" s="53">
        <f t="shared" si="3"/>
        <v>6.3656191484141277E-3</v>
      </c>
    </row>
    <row r="12" spans="1:21" x14ac:dyDescent="0.35">
      <c r="A12" s="78"/>
      <c r="B12" s="9" t="s">
        <v>65</v>
      </c>
      <c r="C12" s="29">
        <v>2468</v>
      </c>
      <c r="D12" s="29">
        <v>76</v>
      </c>
      <c r="E12" s="18">
        <f t="shared" si="4"/>
        <v>3.0794165316045379E-2</v>
      </c>
      <c r="F12" s="49" t="str">
        <f t="shared" si="0"/>
        <v>2,47-3,84</v>
      </c>
      <c r="G12" s="53">
        <f t="shared" si="1"/>
        <v>2.1034032047247905E-2</v>
      </c>
      <c r="H12" s="53">
        <v>0.03</v>
      </c>
      <c r="I12" s="48">
        <v>2.4673922576987424E-2</v>
      </c>
      <c r="J12" s="48">
        <v>3.8372776324591178E-2</v>
      </c>
      <c r="K12" s="53">
        <f t="shared" si="2"/>
        <v>6.1202427390579552E-3</v>
      </c>
      <c r="L12" s="53">
        <f t="shared" si="3"/>
        <v>7.5786110085457985E-3</v>
      </c>
    </row>
    <row r="13" spans="1:21" x14ac:dyDescent="0.35">
      <c r="A13" s="79"/>
      <c r="B13" s="12" t="s">
        <v>13</v>
      </c>
      <c r="C13" s="14">
        <v>3906</v>
      </c>
      <c r="D13" s="30">
        <v>89</v>
      </c>
      <c r="E13" s="19">
        <f>D13/C13</f>
        <v>2.2785458269329237E-2</v>
      </c>
      <c r="F13" s="50" t="str">
        <f t="shared" si="0"/>
        <v>1,86-2,8</v>
      </c>
      <c r="G13" s="53">
        <f t="shared" si="1"/>
        <v>2.1034032047247905E-2</v>
      </c>
      <c r="H13" s="53">
        <v>0.03</v>
      </c>
      <c r="I13" s="48">
        <v>1.8553623115752618E-2</v>
      </c>
      <c r="J13" s="48">
        <v>2.7955025852139874E-2</v>
      </c>
      <c r="K13" s="53">
        <f t="shared" si="2"/>
        <v>4.2318351535766199E-3</v>
      </c>
      <c r="L13" s="53">
        <f t="shared" si="3"/>
        <v>5.1695675828106365E-3</v>
      </c>
      <c r="U13" s="28"/>
    </row>
    <row r="14" spans="1:21" x14ac:dyDescent="0.35">
      <c r="A14" s="80" t="s">
        <v>14</v>
      </c>
      <c r="B14" s="9" t="s">
        <v>66</v>
      </c>
      <c r="C14" s="29">
        <v>144</v>
      </c>
      <c r="D14" s="29">
        <v>2</v>
      </c>
      <c r="E14" s="18">
        <f t="shared" si="4"/>
        <v>1.3888888888888888E-2</v>
      </c>
      <c r="F14" s="49" t="str">
        <f t="shared" si="0"/>
        <v>0,38-4,92</v>
      </c>
      <c r="G14" s="53">
        <f t="shared" si="1"/>
        <v>2.1034032047247905E-2</v>
      </c>
      <c r="H14" s="53">
        <v>0.03</v>
      </c>
      <c r="I14" s="48">
        <v>3.8171435115146174E-3</v>
      </c>
      <c r="J14" s="48">
        <v>4.9222403669352731E-2</v>
      </c>
      <c r="K14" s="53">
        <f t="shared" si="2"/>
        <v>1.0071745377374271E-2</v>
      </c>
      <c r="L14" s="53">
        <f t="shared" si="3"/>
        <v>3.5333514780463843E-2</v>
      </c>
    </row>
    <row r="15" spans="1:21" x14ac:dyDescent="0.35">
      <c r="A15" s="78"/>
      <c r="B15" s="9" t="s">
        <v>67</v>
      </c>
      <c r="C15" s="29">
        <v>829</v>
      </c>
      <c r="D15" s="29">
        <v>5</v>
      </c>
      <c r="E15" s="18">
        <f t="shared" si="4"/>
        <v>6.0313630880579009E-3</v>
      </c>
      <c r="F15" s="49" t="str">
        <f t="shared" si="0"/>
        <v>0,26-1,4</v>
      </c>
      <c r="G15" s="53">
        <f t="shared" si="1"/>
        <v>2.1034032047247905E-2</v>
      </c>
      <c r="H15" s="53">
        <v>0.03</v>
      </c>
      <c r="I15" s="48">
        <v>2.5789122725905292E-3</v>
      </c>
      <c r="J15" s="48">
        <v>1.4040629556144874E-2</v>
      </c>
      <c r="K15" s="53">
        <f t="shared" si="2"/>
        <v>3.4524508154673717E-3</v>
      </c>
      <c r="L15" s="53">
        <f t="shared" si="3"/>
        <v>8.009266468086973E-3</v>
      </c>
    </row>
    <row r="16" spans="1:21" x14ac:dyDescent="0.35">
      <c r="A16" s="78"/>
      <c r="B16" s="9" t="s">
        <v>68</v>
      </c>
      <c r="C16" s="29">
        <v>737</v>
      </c>
      <c r="D16" s="29">
        <v>3</v>
      </c>
      <c r="E16" s="18">
        <f t="shared" si="4"/>
        <v>4.0705563093622792E-3</v>
      </c>
      <c r="F16" s="49" t="str">
        <f t="shared" si="0"/>
        <v>0,14-1,19</v>
      </c>
      <c r="G16" s="53">
        <f t="shared" si="1"/>
        <v>2.1034032047247905E-2</v>
      </c>
      <c r="H16" s="53">
        <v>0.03</v>
      </c>
      <c r="I16" s="48">
        <v>1.3853043582461074E-3</v>
      </c>
      <c r="J16" s="48">
        <v>1.1898838007580749E-2</v>
      </c>
      <c r="K16" s="53">
        <f t="shared" si="2"/>
        <v>2.6852519511161715E-3</v>
      </c>
      <c r="L16" s="53">
        <f t="shared" si="3"/>
        <v>7.8282816982184686E-3</v>
      </c>
    </row>
    <row r="17" spans="1:14" x14ac:dyDescent="0.35">
      <c r="A17" s="78"/>
      <c r="B17" s="9" t="s">
        <v>69</v>
      </c>
      <c r="C17" s="29">
        <v>844</v>
      </c>
      <c r="D17" s="29">
        <v>9</v>
      </c>
      <c r="E17" s="18">
        <f t="shared" si="4"/>
        <v>1.066350710900474E-2</v>
      </c>
      <c r="F17" s="49" t="str">
        <f t="shared" si="0"/>
        <v>0,56-2,01</v>
      </c>
      <c r="G17" s="53">
        <f t="shared" si="1"/>
        <v>2.1034032047247905E-2</v>
      </c>
      <c r="H17" s="53">
        <v>0.03</v>
      </c>
      <c r="I17" s="48">
        <v>5.6200988065719139E-3</v>
      </c>
      <c r="J17" s="48">
        <v>2.0141136831441399E-2</v>
      </c>
      <c r="K17" s="53">
        <f t="shared" si="2"/>
        <v>5.0434083024328263E-3</v>
      </c>
      <c r="L17" s="53">
        <f t="shared" si="3"/>
        <v>9.4776297224366587E-3</v>
      </c>
    </row>
    <row r="18" spans="1:14" x14ac:dyDescent="0.35">
      <c r="A18" s="78"/>
      <c r="B18" s="9" t="s">
        <v>70</v>
      </c>
      <c r="C18" s="29">
        <v>0</v>
      </c>
      <c r="D18" s="29">
        <v>0</v>
      </c>
      <c r="E18" s="58" t="s">
        <v>108</v>
      </c>
      <c r="F18" s="49" t="s">
        <v>108</v>
      </c>
      <c r="G18" s="53">
        <f t="shared" si="1"/>
        <v>2.1034032047247905E-2</v>
      </c>
      <c r="H18" s="53">
        <v>0.03</v>
      </c>
      <c r="I18" s="48"/>
      <c r="J18" s="48"/>
      <c r="K18" s="53"/>
      <c r="L18" s="53"/>
    </row>
    <row r="19" spans="1:14" x14ac:dyDescent="0.35">
      <c r="A19" s="78"/>
      <c r="B19" s="9" t="s">
        <v>71</v>
      </c>
      <c r="C19" s="29">
        <v>1314</v>
      </c>
      <c r="D19" s="29">
        <v>7</v>
      </c>
      <c r="E19" s="18">
        <f t="shared" si="4"/>
        <v>5.3272450532724502E-3</v>
      </c>
      <c r="F19" s="49" t="str">
        <f t="shared" si="0"/>
        <v>0,26-1,1</v>
      </c>
      <c r="G19" s="53">
        <f t="shared" si="1"/>
        <v>2.1034032047247905E-2</v>
      </c>
      <c r="H19" s="53">
        <v>0.03</v>
      </c>
      <c r="I19" s="48">
        <v>2.5828875630544163E-3</v>
      </c>
      <c r="J19" s="48">
        <v>1.0955496203850119E-2</v>
      </c>
      <c r="K19" s="53">
        <f t="shared" si="2"/>
        <v>2.7443574902180339E-3</v>
      </c>
      <c r="L19" s="53">
        <f t="shared" si="3"/>
        <v>5.6282511505776692E-3</v>
      </c>
    </row>
    <row r="20" spans="1:14" x14ac:dyDescent="0.35">
      <c r="A20" s="78"/>
      <c r="B20" s="9" t="s">
        <v>72</v>
      </c>
      <c r="C20" s="29">
        <v>713</v>
      </c>
      <c r="D20" s="29">
        <v>6</v>
      </c>
      <c r="E20" s="18">
        <f t="shared" si="4"/>
        <v>8.4151472650771386E-3</v>
      </c>
      <c r="F20" s="49" t="str">
        <f t="shared" si="0"/>
        <v>0,39-1,82</v>
      </c>
      <c r="G20" s="53">
        <f t="shared" si="1"/>
        <v>2.1034032047247905E-2</v>
      </c>
      <c r="H20" s="53">
        <v>0.03</v>
      </c>
      <c r="I20" s="48">
        <v>3.8622864434214349E-3</v>
      </c>
      <c r="J20" s="48">
        <v>1.8236663543676354E-2</v>
      </c>
      <c r="K20" s="53">
        <f t="shared" si="2"/>
        <v>4.5528608216557041E-3</v>
      </c>
      <c r="L20" s="53">
        <f t="shared" si="3"/>
        <v>9.8215162785992155E-3</v>
      </c>
    </row>
    <row r="21" spans="1:14" x14ac:dyDescent="0.35">
      <c r="A21" s="78"/>
      <c r="B21" s="9" t="s">
        <v>73</v>
      </c>
      <c r="C21" s="29">
        <v>1302</v>
      </c>
      <c r="D21" s="29">
        <v>22</v>
      </c>
      <c r="E21" s="18">
        <f t="shared" si="4"/>
        <v>1.6897081413210446E-2</v>
      </c>
      <c r="F21" s="49" t="str">
        <f t="shared" si="0"/>
        <v>1,12-2,55</v>
      </c>
      <c r="G21" s="53">
        <f t="shared" si="1"/>
        <v>2.1034032047247905E-2</v>
      </c>
      <c r="H21" s="53">
        <v>0.03</v>
      </c>
      <c r="I21" s="48">
        <v>1.1184760098113396E-2</v>
      </c>
      <c r="J21" s="48">
        <v>2.5451727012212932E-2</v>
      </c>
      <c r="K21" s="53">
        <f t="shared" si="2"/>
        <v>5.7123213150970503E-3</v>
      </c>
      <c r="L21" s="53">
        <f t="shared" si="3"/>
        <v>8.5546455990024861E-3</v>
      </c>
    </row>
    <row r="22" spans="1:14" x14ac:dyDescent="0.35">
      <c r="A22" s="78"/>
      <c r="B22" s="9" t="s">
        <v>74</v>
      </c>
      <c r="C22" s="29">
        <v>346</v>
      </c>
      <c r="D22" s="29">
        <v>2</v>
      </c>
      <c r="E22" s="18">
        <f t="shared" si="4"/>
        <v>5.7803468208092483E-3</v>
      </c>
      <c r="F22" s="49" t="str">
        <f t="shared" si="0"/>
        <v>0,16-2,08</v>
      </c>
      <c r="G22" s="53">
        <f t="shared" si="1"/>
        <v>2.1034032047247905E-2</v>
      </c>
      <c r="H22" s="53">
        <v>0.03</v>
      </c>
      <c r="I22" s="48">
        <v>1.5866171692526007E-3</v>
      </c>
      <c r="J22" s="48">
        <v>2.0827660368106848E-2</v>
      </c>
      <c r="K22" s="53">
        <f t="shared" si="2"/>
        <v>4.1937296515566474E-3</v>
      </c>
      <c r="L22" s="53">
        <f t="shared" si="3"/>
        <v>1.5047313547297599E-2</v>
      </c>
    </row>
    <row r="23" spans="1:14" x14ac:dyDescent="0.35">
      <c r="A23" s="78"/>
      <c r="B23" s="9" t="s">
        <v>75</v>
      </c>
      <c r="C23" s="29">
        <v>1036</v>
      </c>
      <c r="D23" s="29">
        <v>14</v>
      </c>
      <c r="E23" s="18">
        <f t="shared" si="4"/>
        <v>1.3513513513513514E-2</v>
      </c>
      <c r="F23" s="49" t="str">
        <f t="shared" si="0"/>
        <v>0,81-2,26</v>
      </c>
      <c r="G23" s="53">
        <f t="shared" si="1"/>
        <v>2.1034032047247905E-2</v>
      </c>
      <c r="H23" s="53">
        <v>0.03</v>
      </c>
      <c r="I23" s="48">
        <v>8.0665683480620233E-3</v>
      </c>
      <c r="J23" s="48">
        <v>2.2554872459250051E-2</v>
      </c>
      <c r="K23" s="53">
        <f t="shared" si="2"/>
        <v>5.446945165451491E-3</v>
      </c>
      <c r="L23" s="53">
        <f t="shared" si="3"/>
        <v>9.041358945736537E-3</v>
      </c>
      <c r="N23" s="15"/>
    </row>
    <row r="24" spans="1:14" x14ac:dyDescent="0.35">
      <c r="A24" s="79"/>
      <c r="B24" s="12" t="s">
        <v>25</v>
      </c>
      <c r="C24" s="14">
        <v>7265</v>
      </c>
      <c r="D24" s="30">
        <v>70</v>
      </c>
      <c r="E24" s="19">
        <f>D24/C24</f>
        <v>9.635237439779766E-3</v>
      </c>
      <c r="F24" s="50" t="str">
        <f t="shared" si="0"/>
        <v>0,76-1,22</v>
      </c>
      <c r="G24" s="53">
        <f t="shared" si="1"/>
        <v>2.1034032047247905E-2</v>
      </c>
      <c r="H24" s="53">
        <v>0.03</v>
      </c>
      <c r="I24" s="48">
        <v>7.6338254880823431E-3</v>
      </c>
      <c r="J24" s="48">
        <v>1.2154946123729889E-2</v>
      </c>
      <c r="K24" s="53">
        <f t="shared" si="2"/>
        <v>2.0014119516974229E-3</v>
      </c>
      <c r="L24" s="53">
        <f t="shared" si="3"/>
        <v>2.5197086839501229E-3</v>
      </c>
    </row>
    <row r="25" spans="1:14" x14ac:dyDescent="0.35">
      <c r="A25" s="80" t="s">
        <v>26</v>
      </c>
      <c r="B25" s="9" t="s">
        <v>76</v>
      </c>
      <c r="C25" s="29">
        <v>28</v>
      </c>
      <c r="D25" s="29">
        <v>0</v>
      </c>
      <c r="E25" s="58" t="s">
        <v>108</v>
      </c>
      <c r="F25" s="49" t="s">
        <v>108</v>
      </c>
      <c r="G25" s="53">
        <f t="shared" si="1"/>
        <v>2.1034032047247905E-2</v>
      </c>
      <c r="H25" s="53">
        <v>0.03</v>
      </c>
      <c r="I25" s="48">
        <v>3.1405614261779433E-12</v>
      </c>
      <c r="J25" s="48">
        <v>0.12064287342537018</v>
      </c>
      <c r="K25" s="53" t="e">
        <f t="shared" si="2"/>
        <v>#VALUE!</v>
      </c>
      <c r="L25" s="53" t="e">
        <f t="shared" si="3"/>
        <v>#VALUE!</v>
      </c>
    </row>
    <row r="26" spans="1:14" x14ac:dyDescent="0.35">
      <c r="A26" s="79"/>
      <c r="B26" s="13" t="s">
        <v>77</v>
      </c>
      <c r="C26" s="14">
        <v>28</v>
      </c>
      <c r="D26" s="30">
        <v>0</v>
      </c>
      <c r="E26" s="59" t="s">
        <v>108</v>
      </c>
      <c r="F26" s="50" t="s">
        <v>108</v>
      </c>
      <c r="G26" s="53">
        <f t="shared" si="1"/>
        <v>2.1034032047247905E-2</v>
      </c>
      <c r="H26" s="53">
        <v>0.03</v>
      </c>
      <c r="I26" s="48">
        <v>3.1405614261779433E-12</v>
      </c>
      <c r="J26" s="48">
        <v>0.12064287342537018</v>
      </c>
      <c r="K26" s="53" t="e">
        <f t="shared" si="2"/>
        <v>#VALUE!</v>
      </c>
      <c r="L26" s="53" t="e">
        <f t="shared" si="3"/>
        <v>#VALUE!</v>
      </c>
    </row>
    <row r="27" spans="1:14" ht="43.5" x14ac:dyDescent="0.35">
      <c r="A27" s="31" t="s">
        <v>54</v>
      </c>
      <c r="B27" s="26" t="s">
        <v>55</v>
      </c>
      <c r="C27" s="27">
        <v>11199</v>
      </c>
      <c r="D27" s="27">
        <v>159</v>
      </c>
      <c r="E27" s="19">
        <f>D27/C27</f>
        <v>1.4197696222877042E-2</v>
      </c>
      <c r="F27" s="50" t="str">
        <f t="shared" si="0"/>
        <v>1,22-1,66</v>
      </c>
      <c r="G27" s="53">
        <f t="shared" si="1"/>
        <v>2.1034032047247905E-2</v>
      </c>
      <c r="H27" s="53">
        <v>0.03</v>
      </c>
      <c r="I27" s="48">
        <v>1.2167232635227381E-2</v>
      </c>
      <c r="J27" s="48">
        <v>1.6561322065267527E-2</v>
      </c>
      <c r="K27" s="53">
        <f t="shared" si="2"/>
        <v>2.0304635876496613E-3</v>
      </c>
      <c r="L27" s="53">
        <f t="shared" si="3"/>
        <v>2.3636258423904849E-3</v>
      </c>
    </row>
    <row r="28" spans="1:14" ht="43.5" x14ac:dyDescent="0.35">
      <c r="A28" s="7" t="s">
        <v>106</v>
      </c>
      <c r="B28" s="56" t="s">
        <v>107</v>
      </c>
      <c r="C28" s="29">
        <v>98</v>
      </c>
      <c r="D28" s="55">
        <v>0</v>
      </c>
      <c r="E28" s="59" t="s">
        <v>108</v>
      </c>
      <c r="F28" s="50" t="s">
        <v>108</v>
      </c>
      <c r="G28" s="53"/>
      <c r="H28" s="53">
        <v>0.03</v>
      </c>
      <c r="I28" s="48">
        <v>9.8191860926096219E-13</v>
      </c>
      <c r="J28" s="48">
        <v>3.7719842542692485E-2</v>
      </c>
      <c r="K28" s="53" t="e">
        <f t="shared" si="2"/>
        <v>#VALUE!</v>
      </c>
      <c r="L28" s="53" t="e">
        <f t="shared" si="3"/>
        <v>#VALUE!</v>
      </c>
    </row>
    <row r="29" spans="1:14" x14ac:dyDescent="0.35">
      <c r="A29" s="11"/>
      <c r="B29" s="14" t="s">
        <v>44</v>
      </c>
      <c r="C29" s="27">
        <f>SUM(C26,C24,C13,C10,C28)</f>
        <v>41314</v>
      </c>
      <c r="D29" s="27">
        <f>SUM(D26,D24,D13,D10,D28)</f>
        <v>869</v>
      </c>
      <c r="E29" s="19">
        <f>D29/C29</f>
        <v>2.1034032047247905E-2</v>
      </c>
      <c r="F29" s="50" t="str">
        <f t="shared" si="0"/>
        <v>1,97-2,25</v>
      </c>
      <c r="G29" s="53">
        <v>0.03</v>
      </c>
      <c r="H29" s="53">
        <v>0.03</v>
      </c>
      <c r="I29" s="48">
        <v>1.9695159495262817E-2</v>
      </c>
      <c r="J29" s="48">
        <v>2.2464007118747849E-2</v>
      </c>
      <c r="K29" s="53">
        <f t="shared" si="2"/>
        <v>1.3388725519850875E-3</v>
      </c>
      <c r="L29" s="53">
        <f t="shared" si="3"/>
        <v>1.4299750714999448E-3</v>
      </c>
    </row>
  </sheetData>
  <mergeCells count="5">
    <mergeCell ref="D4:F4"/>
    <mergeCell ref="A7:A10"/>
    <mergeCell ref="A11:A13"/>
    <mergeCell ref="A14:A24"/>
    <mergeCell ref="A25:A2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7"/>
  <sheetViews>
    <sheetView workbookViewId="0">
      <selection activeCell="D31" sqref="D31"/>
    </sheetView>
  </sheetViews>
  <sheetFormatPr defaultRowHeight="14.5" x14ac:dyDescent="0.35"/>
  <cols>
    <col min="1" max="1" width="18" customWidth="1"/>
    <col min="2" max="2" width="30.26953125" customWidth="1"/>
    <col min="5" max="5" width="17.81640625" customWidth="1"/>
    <col min="6" max="6" width="12.453125" customWidth="1"/>
    <col min="7" max="12" width="9.1796875" style="51"/>
    <col min="13" max="13" width="9.1796875" style="47"/>
  </cols>
  <sheetData>
    <row r="1" spans="1:21" x14ac:dyDescent="0.35">
      <c r="A1" s="1" t="s">
        <v>101</v>
      </c>
      <c r="B1" s="2"/>
      <c r="C1" s="3"/>
      <c r="D1" s="3"/>
      <c r="E1" s="3"/>
    </row>
    <row r="2" spans="1:21" x14ac:dyDescent="0.35">
      <c r="A2" s="4" t="s">
        <v>0</v>
      </c>
      <c r="B2" s="5"/>
      <c r="C2" s="6"/>
      <c r="D2" s="6"/>
      <c r="E2" s="6"/>
    </row>
    <row r="4" spans="1:21" x14ac:dyDescent="0.35">
      <c r="A4" s="11"/>
      <c r="B4" s="11"/>
      <c r="C4" s="14" t="s">
        <v>30</v>
      </c>
      <c r="D4" s="73" t="s">
        <v>32</v>
      </c>
      <c r="E4" s="74"/>
      <c r="F4" s="75"/>
    </row>
    <row r="5" spans="1:21" ht="72.5" x14ac:dyDescent="0.35">
      <c r="A5" s="7" t="s">
        <v>4</v>
      </c>
      <c r="B5" s="8" t="s">
        <v>1</v>
      </c>
      <c r="C5" s="14" t="s">
        <v>2</v>
      </c>
      <c r="D5" s="14" t="s">
        <v>3</v>
      </c>
      <c r="E5" s="21" t="s">
        <v>102</v>
      </c>
      <c r="F5" s="21" t="s">
        <v>45</v>
      </c>
      <c r="I5" s="52" t="s">
        <v>50</v>
      </c>
      <c r="J5" s="52" t="s">
        <v>51</v>
      </c>
      <c r="K5" s="52" t="s">
        <v>52</v>
      </c>
      <c r="L5" s="52" t="s">
        <v>53</v>
      </c>
    </row>
    <row r="6" spans="1:21" x14ac:dyDescent="0.35">
      <c r="A6" s="83" t="s">
        <v>5</v>
      </c>
      <c r="B6" s="9" t="s">
        <v>61</v>
      </c>
      <c r="C6" s="29">
        <v>12280</v>
      </c>
      <c r="D6" s="29">
        <v>199</v>
      </c>
      <c r="E6" s="18">
        <f>D6/C6</f>
        <v>1.6205211726384366E-2</v>
      </c>
      <c r="F6" s="49" t="str">
        <f>ROUND(I6*100,2)&amp;-ROUND(J6*100,2)</f>
        <v>1,41-1,86</v>
      </c>
      <c r="G6" s="53">
        <f>$E$27</f>
        <v>1.7712464416924163E-2</v>
      </c>
      <c r="H6" s="53">
        <v>0.03</v>
      </c>
      <c r="I6" s="48">
        <f>(((2*C6*(D6/C6))+3.841443202-(1.95996*SQRT(3.841443202+(4*C6*(D6/C6)*(1-(D6/C6))))))/(2*(C6+3.841443202)))</f>
        <v>1.4118534906909386E-2</v>
      </c>
      <c r="J6" s="48">
        <f>(((2*C6*(D6/C6))+3.841443202+(1.95996*SQRT(3.841443202+(4*C6*(D6/C6)*(1-(D6/C6))))))/(2*(C6+3.841443202)))</f>
        <v>1.8594476333103249E-2</v>
      </c>
      <c r="K6" s="53">
        <f>E6-I6</f>
        <v>2.08667681947498E-3</v>
      </c>
      <c r="L6" s="53">
        <f>J6-E6</f>
        <v>2.3892646067188821E-3</v>
      </c>
    </row>
    <row r="7" spans="1:21" x14ac:dyDescent="0.35">
      <c r="A7" s="81"/>
      <c r="B7" s="9" t="s">
        <v>62</v>
      </c>
      <c r="C7" s="29">
        <v>10158</v>
      </c>
      <c r="D7" s="29">
        <v>169</v>
      </c>
      <c r="E7" s="18">
        <f>D7/C7</f>
        <v>1.6637133293955504E-2</v>
      </c>
      <c r="F7" s="49" t="str">
        <f t="shared" ref="F7:F27" si="0">ROUND(I7*100,2)&amp;-ROUND(J7*100,2)</f>
        <v>1,43-1,93</v>
      </c>
      <c r="G7" s="53">
        <f t="shared" ref="G7:G26" si="1">$E$27</f>
        <v>1.7712464416924163E-2</v>
      </c>
      <c r="H7" s="53">
        <v>0.03</v>
      </c>
      <c r="I7" s="48">
        <f t="shared" ref="I7:I27" si="2">(((2*C7*(D7/C7))+3.841443202-(1.95996*SQRT(3.841443202+(4*C7*(D7/C7)*(1-(D7/C7))))))/(2*(C7+3.841443202)))</f>
        <v>1.4326260109479913E-2</v>
      </c>
      <c r="J7" s="48">
        <f t="shared" ref="J7:J27" si="3">(((2*C7*(D7/C7))+3.841443202+(1.95996*SQRT(3.841443202+(4*C7*(D7/C7)*(1-(D7/C7))))))/(2*(C7+3.841443202)))</f>
        <v>1.9313454219135474E-2</v>
      </c>
      <c r="K7" s="53">
        <f t="shared" ref="K7:K27" si="4">E7-I7</f>
        <v>2.3108731844755908E-3</v>
      </c>
      <c r="L7" s="53">
        <f t="shared" ref="L7:L27" si="5">J7-E7</f>
        <v>2.6763209251799702E-3</v>
      </c>
    </row>
    <row r="8" spans="1:21" x14ac:dyDescent="0.35">
      <c r="A8" s="81"/>
      <c r="B8" s="9" t="s">
        <v>63</v>
      </c>
      <c r="C8" s="29">
        <v>7362</v>
      </c>
      <c r="D8" s="29">
        <v>227</v>
      </c>
      <c r="E8" s="18">
        <f>D8/C8</f>
        <v>3.0834012496604182E-2</v>
      </c>
      <c r="F8" s="49" t="str">
        <f t="shared" si="0"/>
        <v>2,71-3,5</v>
      </c>
      <c r="G8" s="53">
        <f t="shared" si="1"/>
        <v>1.7712464416924163E-2</v>
      </c>
      <c r="H8" s="53">
        <v>0.03</v>
      </c>
      <c r="I8" s="48">
        <f t="shared" si="2"/>
        <v>2.7123362812147549E-2</v>
      </c>
      <c r="J8" s="48">
        <f t="shared" si="3"/>
        <v>3.5034022292109064E-2</v>
      </c>
      <c r="K8" s="53">
        <f t="shared" si="4"/>
        <v>3.7106496844566336E-3</v>
      </c>
      <c r="L8" s="53">
        <f t="shared" si="5"/>
        <v>4.2000097955048818E-3</v>
      </c>
    </row>
    <row r="9" spans="1:21" x14ac:dyDescent="0.35">
      <c r="A9" s="82"/>
      <c r="B9" s="14" t="s">
        <v>7</v>
      </c>
      <c r="C9" s="27">
        <v>29800</v>
      </c>
      <c r="D9" s="30">
        <v>595</v>
      </c>
      <c r="E9" s="19">
        <f>D9/C9</f>
        <v>1.9966442953020136E-2</v>
      </c>
      <c r="F9" s="50" t="str">
        <f t="shared" si="0"/>
        <v>1,84-2,16</v>
      </c>
      <c r="G9" s="53">
        <f t="shared" si="1"/>
        <v>1.7712464416924163E-2</v>
      </c>
      <c r="H9" s="53">
        <v>0.03</v>
      </c>
      <c r="I9" s="48">
        <f t="shared" si="2"/>
        <v>1.8438995247249703E-2</v>
      </c>
      <c r="J9" s="48">
        <f t="shared" si="3"/>
        <v>2.1617634549185649E-2</v>
      </c>
      <c r="K9" s="53">
        <f t="shared" si="4"/>
        <v>1.5274477057704329E-3</v>
      </c>
      <c r="L9" s="53">
        <f t="shared" si="5"/>
        <v>1.6511915961655126E-3</v>
      </c>
    </row>
    <row r="10" spans="1:21" x14ac:dyDescent="0.35">
      <c r="A10" s="80" t="s">
        <v>8</v>
      </c>
      <c r="B10" s="9" t="s">
        <v>64</v>
      </c>
      <c r="C10" s="29">
        <v>1423</v>
      </c>
      <c r="D10" s="29">
        <v>7</v>
      </c>
      <c r="E10" s="18">
        <f t="shared" ref="E10:E22" si="6">D10/C10</f>
        <v>4.9191848208011242E-3</v>
      </c>
      <c r="F10" s="49" t="str">
        <f t="shared" si="0"/>
        <v>0,24-1,01</v>
      </c>
      <c r="G10" s="53">
        <f t="shared" si="1"/>
        <v>1.7712464416924163E-2</v>
      </c>
      <c r="H10" s="53">
        <v>0.03</v>
      </c>
      <c r="I10" s="48">
        <f t="shared" si="2"/>
        <v>2.3848773856802725E-3</v>
      </c>
      <c r="J10" s="48">
        <f t="shared" si="3"/>
        <v>1.0119275256509391E-2</v>
      </c>
      <c r="K10" s="53">
        <f t="shared" si="4"/>
        <v>2.5343074351208516E-3</v>
      </c>
      <c r="L10" s="53">
        <f t="shared" si="5"/>
        <v>5.2000904357082664E-3</v>
      </c>
    </row>
    <row r="11" spans="1:21" x14ac:dyDescent="0.35">
      <c r="A11" s="78"/>
      <c r="B11" s="9" t="s">
        <v>65</v>
      </c>
      <c r="C11" s="29">
        <v>2415</v>
      </c>
      <c r="D11" s="29">
        <v>62</v>
      </c>
      <c r="E11" s="18">
        <f t="shared" si="6"/>
        <v>2.5672877846790891E-2</v>
      </c>
      <c r="F11" s="49" t="str">
        <f t="shared" si="0"/>
        <v>2,01-3,28</v>
      </c>
      <c r="G11" s="53">
        <f t="shared" si="1"/>
        <v>1.7712464416924163E-2</v>
      </c>
      <c r="H11" s="53">
        <v>0.03</v>
      </c>
      <c r="I11" s="48">
        <f t="shared" si="2"/>
        <v>2.0078521300588733E-2</v>
      </c>
      <c r="J11" s="48">
        <f t="shared" si="3"/>
        <v>3.2773824007653871E-2</v>
      </c>
      <c r="K11" s="53">
        <f t="shared" si="4"/>
        <v>5.5943565462021581E-3</v>
      </c>
      <c r="L11" s="53">
        <f t="shared" si="5"/>
        <v>7.1009461608629795E-3</v>
      </c>
    </row>
    <row r="12" spans="1:21" x14ac:dyDescent="0.35">
      <c r="A12" s="79"/>
      <c r="B12" s="12" t="s">
        <v>13</v>
      </c>
      <c r="C12" s="14">
        <v>3838</v>
      </c>
      <c r="D12" s="30">
        <v>69</v>
      </c>
      <c r="E12" s="19">
        <f>D12/C12</f>
        <v>1.7978113600833769E-2</v>
      </c>
      <c r="F12" s="50" t="str">
        <f t="shared" si="0"/>
        <v>1,42-2,27</v>
      </c>
      <c r="G12" s="53">
        <f t="shared" si="1"/>
        <v>1.7712464416924163E-2</v>
      </c>
      <c r="H12" s="53">
        <v>0.03</v>
      </c>
      <c r="I12" s="48">
        <f t="shared" si="2"/>
        <v>1.4230975937269323E-2</v>
      </c>
      <c r="J12" s="48">
        <f t="shared" si="3"/>
        <v>2.2689195105443365E-2</v>
      </c>
      <c r="K12" s="53">
        <f t="shared" si="4"/>
        <v>3.7471376635644458E-3</v>
      </c>
      <c r="L12" s="53">
        <f t="shared" si="5"/>
        <v>4.7110815046095961E-3</v>
      </c>
      <c r="U12" s="28"/>
    </row>
    <row r="13" spans="1:21" x14ac:dyDescent="0.35">
      <c r="A13" s="80" t="s">
        <v>14</v>
      </c>
      <c r="B13" s="9" t="s">
        <v>66</v>
      </c>
      <c r="C13" s="29">
        <v>139</v>
      </c>
      <c r="D13" s="29">
        <v>1</v>
      </c>
      <c r="E13" s="18">
        <f t="shared" si="6"/>
        <v>7.1942446043165471E-3</v>
      </c>
      <c r="F13" s="49" t="str">
        <f t="shared" si="0"/>
        <v>0,13-3,96</v>
      </c>
      <c r="G13" s="53">
        <f t="shared" si="1"/>
        <v>1.7712464416924163E-2</v>
      </c>
      <c r="H13" s="53">
        <v>0.03</v>
      </c>
      <c r="I13" s="48">
        <f t="shared" si="2"/>
        <v>1.2710953254390079E-3</v>
      </c>
      <c r="J13" s="48">
        <f t="shared" si="3"/>
        <v>3.9623501306011236E-2</v>
      </c>
      <c r="K13" s="53">
        <f t="shared" si="4"/>
        <v>5.9231492788775391E-3</v>
      </c>
      <c r="L13" s="53">
        <f t="shared" si="5"/>
        <v>3.2429256701694692E-2</v>
      </c>
    </row>
    <row r="14" spans="1:21" x14ac:dyDescent="0.35">
      <c r="A14" s="78"/>
      <c r="B14" s="9" t="s">
        <v>67</v>
      </c>
      <c r="C14" s="29">
        <v>850</v>
      </c>
      <c r="D14" s="29">
        <v>5</v>
      </c>
      <c r="E14" s="18">
        <f t="shared" si="6"/>
        <v>5.8823529411764705E-3</v>
      </c>
      <c r="F14" s="49" t="str">
        <f t="shared" si="0"/>
        <v>0,25-1,37</v>
      </c>
      <c r="G14" s="53">
        <f t="shared" si="1"/>
        <v>1.7712464416924163E-2</v>
      </c>
      <c r="H14" s="53">
        <v>0.03</v>
      </c>
      <c r="I14" s="48">
        <f t="shared" si="2"/>
        <v>2.5151334831932772E-3</v>
      </c>
      <c r="J14" s="48">
        <f t="shared" si="3"/>
        <v>1.3695655196837355E-2</v>
      </c>
      <c r="K14" s="53">
        <f t="shared" si="4"/>
        <v>3.3672194579831933E-3</v>
      </c>
      <c r="L14" s="53">
        <f t="shared" si="5"/>
        <v>7.8133022556608842E-3</v>
      </c>
    </row>
    <row r="15" spans="1:21" x14ac:dyDescent="0.35">
      <c r="A15" s="78"/>
      <c r="B15" s="9" t="s">
        <v>68</v>
      </c>
      <c r="C15" s="29">
        <v>736</v>
      </c>
      <c r="D15" s="29">
        <v>5</v>
      </c>
      <c r="E15" s="18">
        <f t="shared" si="6"/>
        <v>6.793478260869565E-3</v>
      </c>
      <c r="F15" s="49" t="str">
        <f t="shared" si="0"/>
        <v>0,29-1,58</v>
      </c>
      <c r="G15" s="53">
        <f t="shared" si="1"/>
        <v>1.7712464416924163E-2</v>
      </c>
      <c r="H15" s="53">
        <v>0.03</v>
      </c>
      <c r="I15" s="48">
        <f t="shared" si="2"/>
        <v>2.9051612979092167E-3</v>
      </c>
      <c r="J15" s="48">
        <f t="shared" si="3"/>
        <v>1.580350030679201E-2</v>
      </c>
      <c r="K15" s="53">
        <f t="shared" si="4"/>
        <v>3.8883169629603483E-3</v>
      </c>
      <c r="L15" s="53">
        <f t="shared" si="5"/>
        <v>9.0100220459224459E-3</v>
      </c>
    </row>
    <row r="16" spans="1:21" x14ac:dyDescent="0.35">
      <c r="A16" s="78"/>
      <c r="B16" s="9" t="s">
        <v>69</v>
      </c>
      <c r="C16" s="29">
        <v>811</v>
      </c>
      <c r="D16" s="29">
        <v>10</v>
      </c>
      <c r="E16" s="18">
        <f t="shared" si="6"/>
        <v>1.2330456226880395E-2</v>
      </c>
      <c r="F16" s="49" t="str">
        <f t="shared" si="0"/>
        <v>0,67-2,25</v>
      </c>
      <c r="G16" s="53">
        <f t="shared" si="1"/>
        <v>1.7712464416924163E-2</v>
      </c>
      <c r="H16" s="53">
        <v>0.03</v>
      </c>
      <c r="I16" s="48">
        <f t="shared" si="2"/>
        <v>6.7112383329829594E-3</v>
      </c>
      <c r="J16" s="48">
        <f t="shared" si="3"/>
        <v>2.2547758495053537E-2</v>
      </c>
      <c r="K16" s="53">
        <f t="shared" si="4"/>
        <v>5.6192178938974354E-3</v>
      </c>
      <c r="L16" s="53">
        <f t="shared" si="5"/>
        <v>1.0217302268173143E-2</v>
      </c>
    </row>
    <row r="17" spans="1:14" x14ac:dyDescent="0.35">
      <c r="A17" s="78"/>
      <c r="B17" s="9" t="s">
        <v>70</v>
      </c>
      <c r="C17" s="29">
        <v>2</v>
      </c>
      <c r="D17" s="29">
        <v>0</v>
      </c>
      <c r="E17" s="18">
        <f t="shared" si="6"/>
        <v>0</v>
      </c>
      <c r="F17" s="49" t="str">
        <f t="shared" si="0"/>
        <v>0-65,76</v>
      </c>
      <c r="G17" s="53">
        <f t="shared" si="1"/>
        <v>1.7712464416924163E-2</v>
      </c>
      <c r="H17" s="53">
        <v>0.03</v>
      </c>
      <c r="I17" s="48">
        <f t="shared" si="2"/>
        <v>1.7119058564123158E-11</v>
      </c>
      <c r="J17" s="48">
        <f t="shared" si="3"/>
        <v>0.65761885702916056</v>
      </c>
      <c r="K17" s="53">
        <f t="shared" si="4"/>
        <v>-1.7119058564123158E-11</v>
      </c>
      <c r="L17" s="53">
        <f t="shared" si="5"/>
        <v>0.65761885702916056</v>
      </c>
    </row>
    <row r="18" spans="1:14" x14ac:dyDescent="0.35">
      <c r="A18" s="78"/>
      <c r="B18" s="9" t="s">
        <v>71</v>
      </c>
      <c r="C18" s="29">
        <v>1413</v>
      </c>
      <c r="D18" s="29">
        <v>9</v>
      </c>
      <c r="E18" s="18">
        <f t="shared" si="6"/>
        <v>6.369426751592357E-3</v>
      </c>
      <c r="F18" s="49" t="str">
        <f t="shared" si="0"/>
        <v>0,34-1,21</v>
      </c>
      <c r="G18" s="53">
        <f t="shared" si="1"/>
        <v>1.7712464416924163E-2</v>
      </c>
      <c r="H18" s="53">
        <v>0.03</v>
      </c>
      <c r="I18" s="48">
        <f t="shared" si="2"/>
        <v>3.3545785605643371E-3</v>
      </c>
      <c r="J18" s="48">
        <f t="shared" si="3"/>
        <v>1.2061008911693172E-2</v>
      </c>
      <c r="K18" s="53">
        <f t="shared" si="4"/>
        <v>3.0148481910280199E-3</v>
      </c>
      <c r="L18" s="53">
        <f t="shared" si="5"/>
        <v>5.6915821601008151E-3</v>
      </c>
    </row>
    <row r="19" spans="1:14" x14ac:dyDescent="0.35">
      <c r="A19" s="78"/>
      <c r="B19" s="9" t="s">
        <v>72</v>
      </c>
      <c r="C19" s="29">
        <v>706</v>
      </c>
      <c r="D19" s="29">
        <v>4</v>
      </c>
      <c r="E19" s="18">
        <f t="shared" si="6"/>
        <v>5.6657223796033997E-3</v>
      </c>
      <c r="F19" s="49" t="str">
        <f t="shared" si="0"/>
        <v>0,22-1,45</v>
      </c>
      <c r="G19" s="53">
        <f t="shared" si="1"/>
        <v>1.7712464416924163E-2</v>
      </c>
      <c r="H19" s="53">
        <v>0.03</v>
      </c>
      <c r="I19" s="48">
        <f t="shared" si="2"/>
        <v>2.2054332704094901E-3</v>
      </c>
      <c r="J19" s="48">
        <f t="shared" si="3"/>
        <v>1.4476381119836353E-2</v>
      </c>
      <c r="K19" s="53">
        <f t="shared" si="4"/>
        <v>3.4602891091939096E-3</v>
      </c>
      <c r="L19" s="53">
        <f t="shared" si="5"/>
        <v>8.8106587402329538E-3</v>
      </c>
    </row>
    <row r="20" spans="1:14" x14ac:dyDescent="0.35">
      <c r="A20" s="78"/>
      <c r="B20" s="9" t="s">
        <v>73</v>
      </c>
      <c r="C20" s="29">
        <v>1270</v>
      </c>
      <c r="D20" s="29">
        <v>19</v>
      </c>
      <c r="E20" s="18">
        <f t="shared" si="6"/>
        <v>1.4960629921259842E-2</v>
      </c>
      <c r="F20" s="49" t="str">
        <f t="shared" si="0"/>
        <v>0,96-2,32</v>
      </c>
      <c r="G20" s="53">
        <f t="shared" si="1"/>
        <v>1.7712464416924163E-2</v>
      </c>
      <c r="H20" s="53">
        <v>0.03</v>
      </c>
      <c r="I20" s="48">
        <f t="shared" si="2"/>
        <v>9.5983515947196136E-3</v>
      </c>
      <c r="J20" s="48">
        <f t="shared" si="3"/>
        <v>2.3248313447693344E-2</v>
      </c>
      <c r="K20" s="53">
        <f t="shared" si="4"/>
        <v>5.3622783265402287E-3</v>
      </c>
      <c r="L20" s="53">
        <f t="shared" si="5"/>
        <v>8.2876835264335015E-3</v>
      </c>
    </row>
    <row r="21" spans="1:14" x14ac:dyDescent="0.35">
      <c r="A21" s="78"/>
      <c r="B21" s="9" t="s">
        <v>74</v>
      </c>
      <c r="C21" s="29">
        <v>463</v>
      </c>
      <c r="D21" s="29">
        <v>4</v>
      </c>
      <c r="E21" s="18">
        <f t="shared" si="6"/>
        <v>8.6393088552915772E-3</v>
      </c>
      <c r="F21" s="49" t="str">
        <f t="shared" si="0"/>
        <v>0,34-2,2</v>
      </c>
      <c r="G21" s="53">
        <f t="shared" si="1"/>
        <v>1.7712464416924163E-2</v>
      </c>
      <c r="H21" s="53">
        <v>0.03</v>
      </c>
      <c r="I21" s="48">
        <f t="shared" si="2"/>
        <v>3.3646470883262961E-3</v>
      </c>
      <c r="J21" s="48">
        <f t="shared" si="3"/>
        <v>2.2000374321900704E-2</v>
      </c>
      <c r="K21" s="53">
        <f t="shared" si="4"/>
        <v>5.2746617669652811E-3</v>
      </c>
      <c r="L21" s="53">
        <f t="shared" si="5"/>
        <v>1.3361065466609126E-2</v>
      </c>
    </row>
    <row r="22" spans="1:14" x14ac:dyDescent="0.35">
      <c r="A22" s="78"/>
      <c r="B22" s="9" t="s">
        <v>75</v>
      </c>
      <c r="C22" s="29">
        <v>1021</v>
      </c>
      <c r="D22" s="29">
        <v>7</v>
      </c>
      <c r="E22" s="18">
        <f t="shared" si="6"/>
        <v>6.8560235063663075E-3</v>
      </c>
      <c r="F22" s="49" t="str">
        <f t="shared" si="0"/>
        <v>0,33-1,41</v>
      </c>
      <c r="G22" s="53">
        <f t="shared" si="1"/>
        <v>1.7712464416924163E-2</v>
      </c>
      <c r="H22" s="53">
        <v>0.03</v>
      </c>
      <c r="I22" s="48">
        <f t="shared" si="2"/>
        <v>3.3249663151646903E-3</v>
      </c>
      <c r="J22" s="48">
        <f t="shared" si="3"/>
        <v>1.4084012722857473E-2</v>
      </c>
      <c r="K22" s="53">
        <f t="shared" si="4"/>
        <v>3.5310571912016172E-3</v>
      </c>
      <c r="L22" s="53">
        <f t="shared" si="5"/>
        <v>7.2279892164911659E-3</v>
      </c>
      <c r="N22" s="15"/>
    </row>
    <row r="23" spans="1:14" x14ac:dyDescent="0.35">
      <c r="A23" s="79"/>
      <c r="B23" s="12" t="s">
        <v>25</v>
      </c>
      <c r="C23" s="14">
        <v>7411</v>
      </c>
      <c r="D23" s="30">
        <v>64</v>
      </c>
      <c r="E23" s="19">
        <f>D23/C23</f>
        <v>8.6358116313587918E-3</v>
      </c>
      <c r="F23" s="50" t="str">
        <f t="shared" si="0"/>
        <v>0,68-1,1</v>
      </c>
      <c r="G23" s="53">
        <f t="shared" si="1"/>
        <v>1.7712464416924163E-2</v>
      </c>
      <c r="H23" s="53">
        <v>0.03</v>
      </c>
      <c r="I23" s="48">
        <f t="shared" si="2"/>
        <v>6.7690162820398681E-3</v>
      </c>
      <c r="J23" s="48">
        <f t="shared" si="3"/>
        <v>1.1011733881252367E-2</v>
      </c>
      <c r="K23" s="53">
        <f t="shared" si="4"/>
        <v>1.8667953493189237E-3</v>
      </c>
      <c r="L23" s="53">
        <f t="shared" si="5"/>
        <v>2.3759222498935754E-3</v>
      </c>
    </row>
    <row r="24" spans="1:14" x14ac:dyDescent="0.35">
      <c r="A24" s="80" t="s">
        <v>26</v>
      </c>
      <c r="B24" s="9" t="s">
        <v>76</v>
      </c>
      <c r="C24" s="29">
        <v>52</v>
      </c>
      <c r="D24" s="29">
        <v>0</v>
      </c>
      <c r="E24" s="18">
        <f>D24/C24</f>
        <v>0</v>
      </c>
      <c r="F24" s="49" t="str">
        <f t="shared" si="0"/>
        <v>0-6,88</v>
      </c>
      <c r="G24" s="53">
        <f t="shared" si="1"/>
        <v>1.7712464416924163E-2</v>
      </c>
      <c r="H24" s="53">
        <v>0.03</v>
      </c>
      <c r="I24" s="48">
        <f t="shared" si="2"/>
        <v>1.7907848103477299E-12</v>
      </c>
      <c r="J24" s="48">
        <f t="shared" si="3"/>
        <v>6.8791975665887087E-2</v>
      </c>
      <c r="K24" s="53">
        <f t="shared" si="4"/>
        <v>-1.7907848103477299E-12</v>
      </c>
      <c r="L24" s="53">
        <f t="shared" si="5"/>
        <v>6.8791975665887087E-2</v>
      </c>
    </row>
    <row r="25" spans="1:14" x14ac:dyDescent="0.35">
      <c r="A25" s="79"/>
      <c r="B25" s="13" t="s">
        <v>77</v>
      </c>
      <c r="C25" s="14">
        <v>52</v>
      </c>
      <c r="D25" s="30">
        <v>0</v>
      </c>
      <c r="E25" s="19">
        <f>D25/C25</f>
        <v>0</v>
      </c>
      <c r="F25" s="50" t="str">
        <f t="shared" si="0"/>
        <v>0-6,88</v>
      </c>
      <c r="G25" s="53">
        <f t="shared" si="1"/>
        <v>1.7712464416924163E-2</v>
      </c>
      <c r="H25" s="53">
        <v>0.03</v>
      </c>
      <c r="I25" s="48">
        <f t="shared" si="2"/>
        <v>1.7907848103477299E-12</v>
      </c>
      <c r="J25" s="48">
        <f t="shared" si="3"/>
        <v>6.8791975665887087E-2</v>
      </c>
      <c r="K25" s="53">
        <f t="shared" si="4"/>
        <v>-1.7907848103477299E-12</v>
      </c>
      <c r="L25" s="53">
        <f t="shared" si="5"/>
        <v>6.8791975665887087E-2</v>
      </c>
    </row>
    <row r="26" spans="1:14" ht="43.5" x14ac:dyDescent="0.35">
      <c r="A26" s="31" t="s">
        <v>54</v>
      </c>
      <c r="B26" s="26" t="s">
        <v>55</v>
      </c>
      <c r="C26" s="27">
        <v>11301</v>
      </c>
      <c r="D26" s="27">
        <v>133</v>
      </c>
      <c r="E26" s="19">
        <f>D26/C26</f>
        <v>1.1768870011503407E-2</v>
      </c>
      <c r="F26" s="50" t="str">
        <f t="shared" si="0"/>
        <v>0,99-1,39</v>
      </c>
      <c r="G26" s="53">
        <f t="shared" si="1"/>
        <v>1.7712464416924163E-2</v>
      </c>
      <c r="H26" s="53">
        <v>0.03</v>
      </c>
      <c r="I26" s="48">
        <f t="shared" si="2"/>
        <v>9.9398846654667194E-3</v>
      </c>
      <c r="J26" s="48">
        <f t="shared" si="3"/>
        <v>1.3929662250139531E-2</v>
      </c>
      <c r="K26" s="53">
        <f t="shared" si="4"/>
        <v>1.8289853460366871E-3</v>
      </c>
      <c r="L26" s="53">
        <f t="shared" si="5"/>
        <v>2.1607922386361247E-3</v>
      </c>
    </row>
    <row r="27" spans="1:14" x14ac:dyDescent="0.35">
      <c r="A27" s="11"/>
      <c r="B27" s="14" t="s">
        <v>44</v>
      </c>
      <c r="C27" s="27">
        <v>41101</v>
      </c>
      <c r="D27" s="30">
        <v>728</v>
      </c>
      <c r="E27" s="19">
        <f>D27/C27</f>
        <v>1.7712464416924163E-2</v>
      </c>
      <c r="F27" s="50" t="str">
        <f t="shared" si="0"/>
        <v>1,65-1,9</v>
      </c>
      <c r="G27" s="53">
        <v>0.03</v>
      </c>
      <c r="H27" s="53"/>
      <c r="I27" s="48">
        <f t="shared" si="2"/>
        <v>1.6481595279946588E-2</v>
      </c>
      <c r="J27" s="48">
        <f t="shared" si="3"/>
        <v>1.9033477688262888E-2</v>
      </c>
      <c r="K27" s="53">
        <f t="shared" si="4"/>
        <v>1.2308691369775741E-3</v>
      </c>
      <c r="L27" s="53">
        <f t="shared" si="5"/>
        <v>1.3210132713387251E-3</v>
      </c>
    </row>
  </sheetData>
  <mergeCells count="5">
    <mergeCell ref="D4:F4"/>
    <mergeCell ref="A6:A9"/>
    <mergeCell ref="A10:A12"/>
    <mergeCell ref="A13:A23"/>
    <mergeCell ref="A24:A2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8"/>
  <sheetViews>
    <sheetView workbookViewId="0">
      <selection activeCell="E6" sqref="E6:E27"/>
    </sheetView>
  </sheetViews>
  <sheetFormatPr defaultRowHeight="14.5" x14ac:dyDescent="0.35"/>
  <cols>
    <col min="1" max="1" width="18.54296875" customWidth="1"/>
    <col min="2" max="2" width="10.81640625" customWidth="1"/>
    <col min="3" max="3" width="13.81640625" customWidth="1"/>
    <col min="5" max="5" width="11.453125" customWidth="1"/>
    <col min="6" max="6" width="16.1796875" customWidth="1"/>
    <col min="10" max="10" width="11" customWidth="1"/>
  </cols>
  <sheetData>
    <row r="1" spans="1:21" x14ac:dyDescent="0.35">
      <c r="A1" s="1" t="s">
        <v>98</v>
      </c>
      <c r="B1" s="2"/>
      <c r="C1" s="3"/>
      <c r="D1" s="3"/>
      <c r="E1" s="3"/>
    </row>
    <row r="2" spans="1:21" x14ac:dyDescent="0.35">
      <c r="A2" s="4" t="s">
        <v>0</v>
      </c>
      <c r="B2" s="5"/>
      <c r="C2" s="6"/>
      <c r="D2" s="6"/>
      <c r="E2" s="6"/>
    </row>
    <row r="4" spans="1:21" x14ac:dyDescent="0.35">
      <c r="A4" s="11"/>
      <c r="B4" s="11"/>
      <c r="C4" s="14" t="s">
        <v>30</v>
      </c>
      <c r="D4" s="73" t="s">
        <v>32</v>
      </c>
      <c r="E4" s="74"/>
      <c r="F4" s="75"/>
    </row>
    <row r="5" spans="1:21" ht="30.75" customHeight="1" x14ac:dyDescent="0.35">
      <c r="A5" s="7" t="s">
        <v>4</v>
      </c>
      <c r="B5" s="8" t="s">
        <v>1</v>
      </c>
      <c r="C5" s="14" t="s">
        <v>2</v>
      </c>
      <c r="D5" s="14" t="s">
        <v>3</v>
      </c>
      <c r="E5" s="21" t="s">
        <v>99</v>
      </c>
      <c r="F5" s="21" t="s">
        <v>45</v>
      </c>
      <c r="I5" s="45" t="s">
        <v>50</v>
      </c>
      <c r="J5" s="45" t="s">
        <v>51</v>
      </c>
      <c r="K5" s="45" t="s">
        <v>52</v>
      </c>
      <c r="L5" s="45" t="s">
        <v>53</v>
      </c>
    </row>
    <row r="6" spans="1:21" x14ac:dyDescent="0.35">
      <c r="A6" s="83" t="s">
        <v>5</v>
      </c>
      <c r="B6" s="9" t="s">
        <v>61</v>
      </c>
      <c r="C6" s="29">
        <v>12012</v>
      </c>
      <c r="D6" s="29">
        <v>173</v>
      </c>
      <c r="E6" s="18">
        <f>D6/C6</f>
        <v>1.4402264402264402E-2</v>
      </c>
      <c r="F6" s="22" t="s">
        <v>78</v>
      </c>
      <c r="G6" s="20">
        <f>$E$27</f>
        <v>1.6917156755971829E-2</v>
      </c>
      <c r="H6" s="20">
        <v>0.03</v>
      </c>
      <c r="I6" s="20">
        <f>LEFT(F6,4)%</f>
        <v>1.23E-2</v>
      </c>
      <c r="J6" s="20">
        <f>RIGHT(F6,4)%</f>
        <v>1.67E-2</v>
      </c>
      <c r="K6" s="20">
        <f>E6-I6</f>
        <v>2.1022644022644019E-3</v>
      </c>
      <c r="L6" s="20">
        <f>J6-E6</f>
        <v>2.2977355977355975E-3</v>
      </c>
    </row>
    <row r="7" spans="1:21" x14ac:dyDescent="0.35">
      <c r="A7" s="81"/>
      <c r="B7" s="9" t="s">
        <v>62</v>
      </c>
      <c r="C7" s="29">
        <v>10322</v>
      </c>
      <c r="D7" s="29">
        <v>137</v>
      </c>
      <c r="E7" s="18">
        <f>D7/C7</f>
        <v>1.3272621584964154E-2</v>
      </c>
      <c r="F7" s="22" t="s">
        <v>79</v>
      </c>
      <c r="G7" s="20">
        <f t="shared" ref="G7:G26" si="0">$E$27</f>
        <v>1.6917156755971829E-2</v>
      </c>
      <c r="H7" s="20">
        <v>0.03</v>
      </c>
      <c r="I7" s="20">
        <f t="shared" ref="I7:I27" si="1">LEFT(F7,4)%</f>
        <v>1.1200000000000002E-2</v>
      </c>
      <c r="J7" s="20">
        <f t="shared" ref="J7:J27" si="2">RIGHT(F7,4)%</f>
        <v>1.5700000000000002E-2</v>
      </c>
      <c r="K7" s="20">
        <f t="shared" ref="K7:K27" si="3">E7-I7</f>
        <v>2.072621584964152E-3</v>
      </c>
      <c r="L7" s="20">
        <f t="shared" ref="L7:L27" si="4">J7-E7</f>
        <v>2.4273784150358486E-3</v>
      </c>
    </row>
    <row r="8" spans="1:21" x14ac:dyDescent="0.35">
      <c r="A8" s="81"/>
      <c r="B8" s="9" t="s">
        <v>63</v>
      </c>
      <c r="C8" s="29">
        <v>7294</v>
      </c>
      <c r="D8" s="29">
        <v>259</v>
      </c>
      <c r="E8" s="18">
        <f>D8/C8</f>
        <v>3.5508637236084453E-2</v>
      </c>
      <c r="F8" s="22" t="s">
        <v>88</v>
      </c>
      <c r="G8" s="20">
        <f t="shared" si="0"/>
        <v>1.6917156755971829E-2</v>
      </c>
      <c r="H8" s="20">
        <v>0.03</v>
      </c>
      <c r="I8" s="20">
        <f t="shared" si="1"/>
        <v>3.1E-2</v>
      </c>
      <c r="J8" s="20">
        <f t="shared" si="2"/>
        <v>0.04</v>
      </c>
      <c r="K8" s="20">
        <f t="shared" si="3"/>
        <v>4.5086372360844534E-3</v>
      </c>
      <c r="L8" s="20">
        <f t="shared" si="4"/>
        <v>4.4913627639155476E-3</v>
      </c>
    </row>
    <row r="9" spans="1:21" x14ac:dyDescent="0.35">
      <c r="A9" s="82"/>
      <c r="B9" s="14" t="s">
        <v>7</v>
      </c>
      <c r="C9" s="27">
        <v>29628</v>
      </c>
      <c r="D9" s="30">
        <v>569</v>
      </c>
      <c r="E9" s="19">
        <f>D9/C9</f>
        <v>1.9204806264344541E-2</v>
      </c>
      <c r="F9" s="25" t="s">
        <v>93</v>
      </c>
      <c r="G9" s="20">
        <f t="shared" si="0"/>
        <v>1.6917156755971829E-2</v>
      </c>
      <c r="H9" s="20">
        <v>0.03</v>
      </c>
      <c r="I9" s="20">
        <f t="shared" si="1"/>
        <v>1.77E-2</v>
      </c>
      <c r="J9" s="20">
        <f t="shared" si="2"/>
        <v>2.0799999999999999E-2</v>
      </c>
      <c r="K9" s="20">
        <f t="shared" si="3"/>
        <v>1.5048062643445402E-3</v>
      </c>
      <c r="L9" s="20">
        <f t="shared" si="4"/>
        <v>1.5951937356554584E-3</v>
      </c>
    </row>
    <row r="10" spans="1:21" x14ac:dyDescent="0.35">
      <c r="A10" s="80" t="s">
        <v>8</v>
      </c>
      <c r="B10" s="9" t="s">
        <v>64</v>
      </c>
      <c r="C10" s="29">
        <v>1435</v>
      </c>
      <c r="D10" s="29">
        <v>6</v>
      </c>
      <c r="E10" s="18">
        <f t="shared" ref="E10:E22" si="5">D10/C10</f>
        <v>4.181184668989547E-3</v>
      </c>
      <c r="F10" s="22" t="s">
        <v>82</v>
      </c>
      <c r="G10" s="20">
        <f t="shared" si="0"/>
        <v>1.6917156755971829E-2</v>
      </c>
      <c r="H10" s="20">
        <v>0.03</v>
      </c>
      <c r="I10" s="20">
        <f t="shared" si="1"/>
        <v>1.5E-3</v>
      </c>
      <c r="J10" s="20">
        <f t="shared" si="2"/>
        <v>9.1000000000000004E-3</v>
      </c>
      <c r="K10" s="20">
        <f t="shared" si="3"/>
        <v>2.681184668989547E-3</v>
      </c>
      <c r="L10" s="20">
        <f t="shared" si="4"/>
        <v>4.9188153310104534E-3</v>
      </c>
    </row>
    <row r="11" spans="1:21" x14ac:dyDescent="0.35">
      <c r="A11" s="78"/>
      <c r="B11" s="9" t="s">
        <v>65</v>
      </c>
      <c r="C11" s="29">
        <v>2415</v>
      </c>
      <c r="D11" s="29">
        <v>52</v>
      </c>
      <c r="E11" s="18">
        <f t="shared" si="5"/>
        <v>2.1532091097308487E-2</v>
      </c>
      <c r="F11" s="22" t="s">
        <v>86</v>
      </c>
      <c r="G11" s="20">
        <f t="shared" si="0"/>
        <v>1.6917156755971829E-2</v>
      </c>
      <c r="H11" s="20">
        <v>0.03</v>
      </c>
      <c r="I11" s="20">
        <f t="shared" si="1"/>
        <v>1.61E-2</v>
      </c>
      <c r="J11" s="20">
        <f t="shared" si="2"/>
        <v>2.81E-2</v>
      </c>
      <c r="K11" s="20">
        <f t="shared" si="3"/>
        <v>5.4320910973084877E-3</v>
      </c>
      <c r="L11" s="20">
        <f t="shared" si="4"/>
        <v>6.5679089026915126E-3</v>
      </c>
    </row>
    <row r="12" spans="1:21" x14ac:dyDescent="0.35">
      <c r="A12" s="79"/>
      <c r="B12" s="12" t="s">
        <v>13</v>
      </c>
      <c r="C12" s="14">
        <v>3850</v>
      </c>
      <c r="D12" s="30">
        <v>58</v>
      </c>
      <c r="E12" s="19">
        <f>D12/C12</f>
        <v>1.5064935064935066E-2</v>
      </c>
      <c r="F12" s="25" t="s">
        <v>94</v>
      </c>
      <c r="G12" s="20">
        <f t="shared" si="0"/>
        <v>1.6917156755971829E-2</v>
      </c>
      <c r="H12" s="20">
        <v>0.03</v>
      </c>
      <c r="I12" s="20">
        <f t="shared" si="1"/>
        <v>1.1699999999999999E-2</v>
      </c>
      <c r="J12" s="20">
        <f t="shared" si="2"/>
        <v>1.95E-2</v>
      </c>
      <c r="K12" s="20">
        <f t="shared" si="3"/>
        <v>3.3649350649350672E-3</v>
      </c>
      <c r="L12" s="20">
        <f t="shared" si="4"/>
        <v>4.4350649350649342E-3</v>
      </c>
      <c r="U12" s="28"/>
    </row>
    <row r="13" spans="1:21" x14ac:dyDescent="0.35">
      <c r="A13" s="80" t="s">
        <v>14</v>
      </c>
      <c r="B13" s="9" t="s">
        <v>66</v>
      </c>
      <c r="C13" s="29">
        <v>152</v>
      </c>
      <c r="D13" s="29">
        <v>1</v>
      </c>
      <c r="E13" s="18">
        <f t="shared" si="5"/>
        <v>6.5789473684210523E-3</v>
      </c>
      <c r="F13" s="22" t="s">
        <v>80</v>
      </c>
      <c r="G13" s="20">
        <f t="shared" si="0"/>
        <v>1.6917156755971829E-2</v>
      </c>
      <c r="H13" s="20">
        <v>0.03</v>
      </c>
      <c r="I13" s="20">
        <f t="shared" si="1"/>
        <v>2.0000000000000001E-4</v>
      </c>
      <c r="J13" s="20">
        <f t="shared" si="2"/>
        <v>3.61E-2</v>
      </c>
      <c r="K13" s="20">
        <f t="shared" si="3"/>
        <v>6.3789473684210526E-3</v>
      </c>
      <c r="L13" s="20">
        <f t="shared" si="4"/>
        <v>2.9521052631578948E-2</v>
      </c>
    </row>
    <row r="14" spans="1:21" x14ac:dyDescent="0.35">
      <c r="A14" s="78"/>
      <c r="B14" s="9" t="s">
        <v>67</v>
      </c>
      <c r="C14" s="29">
        <v>848</v>
      </c>
      <c r="D14" s="29">
        <v>3</v>
      </c>
      <c r="E14" s="18">
        <f t="shared" si="5"/>
        <v>3.5377358490566039E-3</v>
      </c>
      <c r="F14" s="22" t="s">
        <v>83</v>
      </c>
      <c r="G14" s="20">
        <f t="shared" si="0"/>
        <v>1.6917156755971829E-2</v>
      </c>
      <c r="H14" s="20">
        <v>0.03</v>
      </c>
      <c r="I14" s="20">
        <f t="shared" si="1"/>
        <v>7.000000000000001E-4</v>
      </c>
      <c r="J14" s="20">
        <f t="shared" si="2"/>
        <v>1.03E-2</v>
      </c>
      <c r="K14" s="20">
        <f t="shared" si="3"/>
        <v>2.8377358490566038E-3</v>
      </c>
      <c r="L14" s="20">
        <f t="shared" si="4"/>
        <v>6.7622641509433963E-3</v>
      </c>
    </row>
    <row r="15" spans="1:21" x14ac:dyDescent="0.35">
      <c r="A15" s="78"/>
      <c r="B15" s="9" t="s">
        <v>68</v>
      </c>
      <c r="C15" s="29">
        <v>717</v>
      </c>
      <c r="D15" s="29">
        <v>6</v>
      </c>
      <c r="E15" s="18">
        <f t="shared" si="5"/>
        <v>8.368200836820083E-3</v>
      </c>
      <c r="F15" s="22" t="s">
        <v>87</v>
      </c>
      <c r="G15" s="20">
        <f t="shared" si="0"/>
        <v>1.6917156755971829E-2</v>
      </c>
      <c r="H15" s="20">
        <v>0.03</v>
      </c>
      <c r="I15" s="20">
        <f t="shared" si="1"/>
        <v>3.0999999999999999E-3</v>
      </c>
      <c r="J15" s="20">
        <f t="shared" si="2"/>
        <v>1.8100000000000002E-2</v>
      </c>
      <c r="K15" s="20">
        <f t="shared" si="3"/>
        <v>5.2682008368200826E-3</v>
      </c>
      <c r="L15" s="20">
        <f t="shared" si="4"/>
        <v>9.7317991631799185E-3</v>
      </c>
    </row>
    <row r="16" spans="1:21" x14ac:dyDescent="0.35">
      <c r="A16" s="78"/>
      <c r="B16" s="9" t="s">
        <v>69</v>
      </c>
      <c r="C16" s="29">
        <v>871</v>
      </c>
      <c r="D16" s="29">
        <v>15</v>
      </c>
      <c r="E16" s="18">
        <f t="shared" si="5"/>
        <v>1.7221584385763489E-2</v>
      </c>
      <c r="F16" s="22" t="s">
        <v>91</v>
      </c>
      <c r="G16" s="20">
        <f t="shared" si="0"/>
        <v>1.6917156755971829E-2</v>
      </c>
      <c r="H16" s="20">
        <v>0.03</v>
      </c>
      <c r="I16" s="20">
        <f t="shared" si="1"/>
        <v>9.7000000000000003E-3</v>
      </c>
      <c r="J16" s="20">
        <f t="shared" si="2"/>
        <v>2.8199999999999999E-2</v>
      </c>
      <c r="K16" s="20">
        <f t="shared" si="3"/>
        <v>7.5215843857634884E-3</v>
      </c>
      <c r="L16" s="20">
        <f t="shared" si="4"/>
        <v>1.0978415614236511E-2</v>
      </c>
    </row>
    <row r="17" spans="1:14" x14ac:dyDescent="0.35">
      <c r="A17" s="78"/>
      <c r="B17" s="9" t="s">
        <v>70</v>
      </c>
      <c r="C17" s="29">
        <v>2</v>
      </c>
      <c r="D17" s="29">
        <v>0</v>
      </c>
      <c r="E17" s="18">
        <f t="shared" si="5"/>
        <v>0</v>
      </c>
      <c r="F17" s="22"/>
      <c r="G17" s="20">
        <f t="shared" si="0"/>
        <v>1.6917156755971829E-2</v>
      </c>
      <c r="H17" s="20">
        <v>0.03</v>
      </c>
      <c r="I17" s="20" t="e">
        <f t="shared" si="1"/>
        <v>#VALUE!</v>
      </c>
      <c r="J17" s="20" t="e">
        <f t="shared" si="2"/>
        <v>#VALUE!</v>
      </c>
      <c r="K17" s="20" t="e">
        <f t="shared" si="3"/>
        <v>#VALUE!</v>
      </c>
      <c r="L17" s="20" t="e">
        <f t="shared" si="4"/>
        <v>#VALUE!</v>
      </c>
    </row>
    <row r="18" spans="1:14" x14ac:dyDescent="0.35">
      <c r="A18" s="78"/>
      <c r="B18" s="9" t="s">
        <v>71</v>
      </c>
      <c r="C18" s="29">
        <v>1555</v>
      </c>
      <c r="D18" s="29">
        <v>6</v>
      </c>
      <c r="E18" s="18">
        <f t="shared" si="5"/>
        <v>3.8585209003215433E-3</v>
      </c>
      <c r="F18" s="22" t="s">
        <v>81</v>
      </c>
      <c r="G18" s="20">
        <f t="shared" si="0"/>
        <v>1.6917156755971829E-2</v>
      </c>
      <c r="H18" s="20">
        <v>0.03</v>
      </c>
      <c r="I18" s="20">
        <f t="shared" si="1"/>
        <v>1.4000000000000002E-3</v>
      </c>
      <c r="J18" s="20">
        <f t="shared" si="2"/>
        <v>8.3999999999999995E-3</v>
      </c>
      <c r="K18" s="20">
        <f t="shared" si="3"/>
        <v>2.4585209003215431E-3</v>
      </c>
      <c r="L18" s="20">
        <f t="shared" si="4"/>
        <v>4.5414790996784558E-3</v>
      </c>
    </row>
    <row r="19" spans="1:14" x14ac:dyDescent="0.35">
      <c r="A19" s="78"/>
      <c r="B19" s="9" t="s">
        <v>72</v>
      </c>
      <c r="C19" s="29">
        <v>708</v>
      </c>
      <c r="D19" s="29">
        <v>5</v>
      </c>
      <c r="E19" s="18">
        <f t="shared" si="5"/>
        <v>7.0621468926553672E-3</v>
      </c>
      <c r="F19" s="22" t="s">
        <v>85</v>
      </c>
      <c r="G19" s="20">
        <f t="shared" si="0"/>
        <v>1.6917156755971829E-2</v>
      </c>
      <c r="H19" s="20">
        <v>0.03</v>
      </c>
      <c r="I19" s="20">
        <f t="shared" si="1"/>
        <v>2.3E-3</v>
      </c>
      <c r="J19" s="20">
        <f t="shared" si="2"/>
        <v>1.6399999999999998E-2</v>
      </c>
      <c r="K19" s="20">
        <f t="shared" si="3"/>
        <v>4.7621468926553672E-3</v>
      </c>
      <c r="L19" s="20">
        <f t="shared" si="4"/>
        <v>9.3378531073446298E-3</v>
      </c>
    </row>
    <row r="20" spans="1:14" x14ac:dyDescent="0.35">
      <c r="A20" s="78"/>
      <c r="B20" s="9" t="s">
        <v>73</v>
      </c>
      <c r="C20" s="29">
        <v>1255</v>
      </c>
      <c r="D20" s="29">
        <v>17</v>
      </c>
      <c r="E20" s="18">
        <f t="shared" si="5"/>
        <v>1.3545816733067729E-2</v>
      </c>
      <c r="F20" s="22" t="s">
        <v>84</v>
      </c>
      <c r="G20" s="20">
        <f t="shared" si="0"/>
        <v>1.6917156755971829E-2</v>
      </c>
      <c r="H20" s="20">
        <v>0.03</v>
      </c>
      <c r="I20" s="20">
        <f t="shared" si="1"/>
        <v>7.9000000000000008E-3</v>
      </c>
      <c r="J20" s="20">
        <f t="shared" si="2"/>
        <v>2.1600000000000001E-2</v>
      </c>
      <c r="K20" s="20">
        <f t="shared" si="3"/>
        <v>5.6458167330677277E-3</v>
      </c>
      <c r="L20" s="20">
        <f t="shared" si="4"/>
        <v>8.0541832669322726E-3</v>
      </c>
    </row>
    <row r="21" spans="1:14" x14ac:dyDescent="0.35">
      <c r="A21" s="78"/>
      <c r="B21" s="9" t="s">
        <v>74</v>
      </c>
      <c r="C21" s="29">
        <v>501</v>
      </c>
      <c r="D21" s="29">
        <v>7</v>
      </c>
      <c r="E21" s="18">
        <f t="shared" si="5"/>
        <v>1.3972055888223553E-2</v>
      </c>
      <c r="F21" s="22" t="s">
        <v>89</v>
      </c>
      <c r="G21" s="20">
        <f t="shared" si="0"/>
        <v>1.6917156755971829E-2</v>
      </c>
      <c r="H21" s="20">
        <v>0.03</v>
      </c>
      <c r="I21" s="20">
        <f t="shared" si="1"/>
        <v>5.6000000000000008E-3</v>
      </c>
      <c r="J21" s="20">
        <f t="shared" si="2"/>
        <v>2.86E-2</v>
      </c>
      <c r="K21" s="20">
        <f t="shared" si="3"/>
        <v>8.3720558882235518E-3</v>
      </c>
      <c r="L21" s="20">
        <f t="shared" si="4"/>
        <v>1.4627944111776448E-2</v>
      </c>
    </row>
    <row r="22" spans="1:14" x14ac:dyDescent="0.35">
      <c r="A22" s="78"/>
      <c r="B22" s="9" t="s">
        <v>75</v>
      </c>
      <c r="C22" s="29">
        <v>1060</v>
      </c>
      <c r="D22" s="29">
        <v>12</v>
      </c>
      <c r="E22" s="18">
        <f t="shared" si="5"/>
        <v>1.1320754716981131E-2</v>
      </c>
      <c r="F22" s="22" t="s">
        <v>90</v>
      </c>
      <c r="G22" s="20">
        <f t="shared" si="0"/>
        <v>1.6917156755971829E-2</v>
      </c>
      <c r="H22" s="20">
        <v>0.03</v>
      </c>
      <c r="I22" s="20">
        <f t="shared" si="1"/>
        <v>5.8999999999999999E-3</v>
      </c>
      <c r="J22" s="20">
        <f t="shared" si="2"/>
        <v>1.9699999999999999E-2</v>
      </c>
      <c r="K22" s="20">
        <f t="shared" si="3"/>
        <v>5.4207547169811314E-3</v>
      </c>
      <c r="L22" s="20">
        <f t="shared" si="4"/>
        <v>8.3792452830188675E-3</v>
      </c>
      <c r="N22" s="15"/>
    </row>
    <row r="23" spans="1:14" x14ac:dyDescent="0.35">
      <c r="A23" s="79"/>
      <c r="B23" s="12" t="s">
        <v>25</v>
      </c>
      <c r="C23" s="14">
        <v>7669</v>
      </c>
      <c r="D23" s="30">
        <v>72</v>
      </c>
      <c r="E23" s="19">
        <f>D23/C23</f>
        <v>9.3884469943930106E-3</v>
      </c>
      <c r="F23" s="32" t="s">
        <v>95</v>
      </c>
      <c r="G23" s="20">
        <f t="shared" si="0"/>
        <v>1.6917156755971829E-2</v>
      </c>
      <c r="H23" s="20">
        <v>0.03</v>
      </c>
      <c r="I23" s="20">
        <f t="shared" si="1"/>
        <v>7.4999999999999997E-3</v>
      </c>
      <c r="J23" s="20">
        <f t="shared" si="2"/>
        <v>1.18E-2</v>
      </c>
      <c r="K23" s="20">
        <f t="shared" si="3"/>
        <v>1.8884469943930109E-3</v>
      </c>
      <c r="L23" s="20">
        <f t="shared" si="4"/>
        <v>2.4115530056069891E-3</v>
      </c>
    </row>
    <row r="24" spans="1:14" x14ac:dyDescent="0.35">
      <c r="A24" s="84" t="s">
        <v>26</v>
      </c>
      <c r="B24" s="9" t="s">
        <v>76</v>
      </c>
      <c r="C24" s="29">
        <v>172</v>
      </c>
      <c r="D24" s="29">
        <v>0</v>
      </c>
      <c r="E24" s="18">
        <f>D24/C24</f>
        <v>0</v>
      </c>
      <c r="F24" s="22"/>
      <c r="G24" s="20">
        <f t="shared" si="0"/>
        <v>1.6917156755971829E-2</v>
      </c>
      <c r="H24" s="20">
        <v>0.03</v>
      </c>
      <c r="I24" s="20" t="e">
        <f t="shared" si="1"/>
        <v>#VALUE!</v>
      </c>
      <c r="J24" s="20" t="e">
        <f t="shared" si="2"/>
        <v>#VALUE!</v>
      </c>
      <c r="K24" s="20" t="e">
        <f t="shared" si="3"/>
        <v>#VALUE!</v>
      </c>
      <c r="L24" s="20" t="e">
        <f t="shared" si="4"/>
        <v>#VALUE!</v>
      </c>
    </row>
    <row r="25" spans="1:14" x14ac:dyDescent="0.35">
      <c r="A25" s="85"/>
      <c r="B25" s="13" t="s">
        <v>77</v>
      </c>
      <c r="C25" s="14">
        <v>172</v>
      </c>
      <c r="D25" s="30">
        <v>0</v>
      </c>
      <c r="E25" s="19">
        <f>D25/C25</f>
        <v>0</v>
      </c>
      <c r="F25" s="32"/>
      <c r="G25" s="20">
        <f t="shared" si="0"/>
        <v>1.6917156755971829E-2</v>
      </c>
      <c r="H25" s="20">
        <v>0.03</v>
      </c>
      <c r="I25" s="20" t="e">
        <f t="shared" si="1"/>
        <v>#VALUE!</v>
      </c>
      <c r="J25" s="20" t="e">
        <f t="shared" si="2"/>
        <v>#VALUE!</v>
      </c>
      <c r="K25" s="20" t="e">
        <f t="shared" si="3"/>
        <v>#VALUE!</v>
      </c>
      <c r="L25" s="20" t="e">
        <f t="shared" si="4"/>
        <v>#VALUE!</v>
      </c>
    </row>
    <row r="26" spans="1:14" ht="43.5" x14ac:dyDescent="0.35">
      <c r="A26" s="31" t="s">
        <v>54</v>
      </c>
      <c r="B26" s="26" t="s">
        <v>55</v>
      </c>
      <c r="C26" s="27">
        <v>11691</v>
      </c>
      <c r="D26" s="27">
        <v>130</v>
      </c>
      <c r="E26" s="19">
        <f>D26/C26</f>
        <v>1.1119664699341374E-2</v>
      </c>
      <c r="F26" s="25" t="s">
        <v>96</v>
      </c>
      <c r="G26" s="20">
        <f t="shared" si="0"/>
        <v>1.6917156755971829E-2</v>
      </c>
      <c r="H26" s="20">
        <v>0.03</v>
      </c>
      <c r="I26" s="20">
        <f t="shared" si="1"/>
        <v>9.3999999999999986E-3</v>
      </c>
      <c r="J26" s="20">
        <f t="shared" si="2"/>
        <v>1.32E-2</v>
      </c>
      <c r="K26" s="20">
        <f t="shared" si="3"/>
        <v>1.7196646993413757E-3</v>
      </c>
      <c r="L26" s="20">
        <f t="shared" si="4"/>
        <v>2.0803353006586256E-3</v>
      </c>
    </row>
    <row r="27" spans="1:14" x14ac:dyDescent="0.35">
      <c r="A27" s="11"/>
      <c r="B27" s="14" t="s">
        <v>44</v>
      </c>
      <c r="C27" s="27">
        <v>41319</v>
      </c>
      <c r="D27" s="30">
        <v>699</v>
      </c>
      <c r="E27" s="19">
        <f>D27/C27</f>
        <v>1.6917156755971829E-2</v>
      </c>
      <c r="F27" s="25" t="s">
        <v>97</v>
      </c>
      <c r="G27" s="20">
        <v>0.03</v>
      </c>
      <c r="H27" s="20"/>
      <c r="I27" s="20">
        <f t="shared" si="1"/>
        <v>1.5700000000000002E-2</v>
      </c>
      <c r="J27" s="20">
        <f t="shared" si="2"/>
        <v>1.8200000000000001E-2</v>
      </c>
      <c r="K27" s="20">
        <f t="shared" si="3"/>
        <v>1.2171567559718273E-3</v>
      </c>
      <c r="L27" s="20">
        <f t="shared" si="4"/>
        <v>1.2828432440281715E-3</v>
      </c>
    </row>
    <row r="28" spans="1:14" x14ac:dyDescent="0.35">
      <c r="I28" s="46"/>
      <c r="J28" s="46"/>
      <c r="K28" s="46"/>
      <c r="L28" s="46"/>
    </row>
  </sheetData>
  <mergeCells count="5">
    <mergeCell ref="D4:F4"/>
    <mergeCell ref="A6:A9"/>
    <mergeCell ref="A10:A12"/>
    <mergeCell ref="A13:A23"/>
    <mergeCell ref="A24:A2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3"/>
  <sheetViews>
    <sheetView workbookViewId="0">
      <selection activeCell="H5" sqref="H5:K28"/>
    </sheetView>
  </sheetViews>
  <sheetFormatPr defaultRowHeight="14.5" x14ac:dyDescent="0.35"/>
  <cols>
    <col min="1" max="1" width="23.1796875" customWidth="1"/>
    <col min="2" max="2" width="10.81640625" customWidth="1"/>
    <col min="3" max="3" width="13.81640625" customWidth="1"/>
    <col min="5" max="5" width="11.453125" customWidth="1"/>
    <col min="6" max="6" width="16.1796875" customWidth="1"/>
    <col min="9" max="9" width="11" customWidth="1"/>
  </cols>
  <sheetData>
    <row r="1" spans="1:20" x14ac:dyDescent="0.35">
      <c r="A1" s="1" t="s">
        <v>49</v>
      </c>
      <c r="B1" s="2"/>
      <c r="C1" s="3"/>
      <c r="D1" s="3"/>
      <c r="E1" s="3"/>
    </row>
    <row r="2" spans="1:20" x14ac:dyDescent="0.35">
      <c r="A2" s="4" t="s">
        <v>0</v>
      </c>
      <c r="B2" s="5"/>
      <c r="C2" s="6"/>
      <c r="D2" s="6"/>
      <c r="E2" s="6"/>
    </row>
    <row r="4" spans="1:20" x14ac:dyDescent="0.35">
      <c r="A4" s="11"/>
      <c r="B4" s="11"/>
      <c r="C4" s="14" t="s">
        <v>30</v>
      </c>
      <c r="D4" s="89" t="s">
        <v>32</v>
      </c>
      <c r="E4" s="89"/>
      <c r="F4" s="89"/>
    </row>
    <row r="5" spans="1:20" ht="30.75" customHeight="1" x14ac:dyDescent="0.35">
      <c r="A5" s="7" t="s">
        <v>4</v>
      </c>
      <c r="B5" s="8" t="s">
        <v>1</v>
      </c>
      <c r="C5" s="14" t="s">
        <v>2</v>
      </c>
      <c r="D5" s="14" t="s">
        <v>3</v>
      </c>
      <c r="E5" s="14" t="s">
        <v>31</v>
      </c>
      <c r="F5" s="21" t="s">
        <v>45</v>
      </c>
      <c r="H5" s="45" t="s">
        <v>50</v>
      </c>
      <c r="I5" s="45" t="s">
        <v>51</v>
      </c>
      <c r="J5" s="45" t="s">
        <v>52</v>
      </c>
      <c r="K5" s="45" t="s">
        <v>53</v>
      </c>
    </row>
    <row r="6" spans="1:20" x14ac:dyDescent="0.35">
      <c r="A6" s="80" t="s">
        <v>5</v>
      </c>
      <c r="B6" s="9" t="s">
        <v>9</v>
      </c>
      <c r="C6" s="11">
        <v>11373</v>
      </c>
      <c r="D6" s="11">
        <v>139</v>
      </c>
      <c r="E6" s="18">
        <f>D6/C6</f>
        <v>1.2221929130396554E-2</v>
      </c>
      <c r="F6" s="22" t="s">
        <v>34</v>
      </c>
      <c r="G6" s="20">
        <v>0.03</v>
      </c>
      <c r="H6" s="20">
        <f>LEFT(F6,4)%</f>
        <v>1.03E-2</v>
      </c>
      <c r="I6" s="20">
        <f>RIGHT(F6,4)%</f>
        <v>1.44E-2</v>
      </c>
      <c r="J6" s="20">
        <f>E6-H6</f>
        <v>1.921929130396554E-3</v>
      </c>
      <c r="K6" s="20">
        <f>I6-E6</f>
        <v>2.1780708696034455E-3</v>
      </c>
    </row>
    <row r="7" spans="1:20" x14ac:dyDescent="0.35">
      <c r="A7" s="78"/>
      <c r="B7" s="9" t="s">
        <v>11</v>
      </c>
      <c r="C7" s="11">
        <v>10387</v>
      </c>
      <c r="D7" s="11">
        <v>155</v>
      </c>
      <c r="E7" s="18">
        <f>D7/C7</f>
        <v>1.4922499277943584E-2</v>
      </c>
      <c r="F7" s="22" t="s">
        <v>36</v>
      </c>
      <c r="G7" s="20">
        <v>0.03</v>
      </c>
      <c r="H7" s="20">
        <f t="shared" ref="H7:H22" si="0">LEFT(F7,4)%</f>
        <v>1.2699999999999999E-2</v>
      </c>
      <c r="I7" s="20">
        <f t="shared" ref="I7:I22" si="1">RIGHT(F7,4)%</f>
        <v>1.7399999999999999E-2</v>
      </c>
      <c r="J7" s="20">
        <f t="shared" ref="J7:J22" si="2">E7-H7</f>
        <v>2.2224992779435841E-3</v>
      </c>
      <c r="K7" s="20">
        <f t="shared" ref="K7:K22" si="3">I7-E7</f>
        <v>2.4775007220564152E-3</v>
      </c>
    </row>
    <row r="8" spans="1:20" x14ac:dyDescent="0.35">
      <c r="A8" s="78"/>
      <c r="B8" s="9" t="s">
        <v>6</v>
      </c>
      <c r="C8" s="11">
        <v>7235</v>
      </c>
      <c r="D8" s="11">
        <v>243</v>
      </c>
      <c r="E8" s="18">
        <f>D8/C8</f>
        <v>3.3586731167933655E-2</v>
      </c>
      <c r="F8" s="22" t="s">
        <v>33</v>
      </c>
      <c r="G8" s="20">
        <v>0.03</v>
      </c>
      <c r="H8" s="20">
        <f t="shared" si="0"/>
        <v>2.9600000000000001E-2</v>
      </c>
      <c r="I8" s="20">
        <f t="shared" si="1"/>
        <v>3.7999999999999999E-2</v>
      </c>
      <c r="J8" s="20">
        <f t="shared" si="2"/>
        <v>3.9867311679336534E-3</v>
      </c>
      <c r="K8" s="20">
        <f t="shared" si="3"/>
        <v>4.4132688320663443E-3</v>
      </c>
    </row>
    <row r="9" spans="1:20" x14ac:dyDescent="0.35">
      <c r="A9" s="79"/>
      <c r="B9" s="12" t="s">
        <v>7</v>
      </c>
      <c r="C9" s="14">
        <f>SUM(C6:C8)</f>
        <v>28995</v>
      </c>
      <c r="D9" s="14">
        <f>SUM(D6:D8)</f>
        <v>537</v>
      </c>
      <c r="E9" s="19">
        <f t="shared" ref="E9:E28" si="4">D9/C9</f>
        <v>1.8520434557682357E-2</v>
      </c>
      <c r="F9" s="25" t="s">
        <v>56</v>
      </c>
      <c r="G9" s="20">
        <v>0.03</v>
      </c>
      <c r="H9" s="20">
        <f t="shared" si="0"/>
        <v>1.7000000000000001E-2</v>
      </c>
      <c r="I9" s="20">
        <f t="shared" si="1"/>
        <v>2.0099999999999996E-2</v>
      </c>
      <c r="J9" s="20">
        <f t="shared" si="2"/>
        <v>1.5204345576823562E-3</v>
      </c>
      <c r="K9" s="20">
        <f t="shared" si="3"/>
        <v>1.5795654423176389E-3</v>
      </c>
    </row>
    <row r="10" spans="1:20" x14ac:dyDescent="0.35">
      <c r="A10" s="80" t="s">
        <v>8</v>
      </c>
      <c r="B10" s="9" t="s">
        <v>10</v>
      </c>
      <c r="C10" s="11">
        <v>1367</v>
      </c>
      <c r="D10" s="11">
        <v>5</v>
      </c>
      <c r="E10" s="18">
        <f t="shared" si="4"/>
        <v>3.6576444769568397E-3</v>
      </c>
      <c r="F10" s="22" t="s">
        <v>35</v>
      </c>
      <c r="G10" s="20">
        <v>0.03</v>
      </c>
      <c r="H10" s="20">
        <f t="shared" si="0"/>
        <v>1.1999999999999999E-3</v>
      </c>
      <c r="I10" s="20">
        <f t="shared" si="1"/>
        <v>8.5000000000000006E-3</v>
      </c>
      <c r="J10" s="20">
        <f t="shared" si="2"/>
        <v>2.4576444769568396E-3</v>
      </c>
      <c r="K10" s="20">
        <f t="shared" si="3"/>
        <v>4.8423555230431604E-3</v>
      </c>
    </row>
    <row r="11" spans="1:20" x14ac:dyDescent="0.35">
      <c r="A11" s="78"/>
      <c r="B11" s="9" t="s">
        <v>12</v>
      </c>
      <c r="C11" s="11">
        <v>2437</v>
      </c>
      <c r="D11" s="11">
        <v>43</v>
      </c>
      <c r="E11" s="18">
        <f t="shared" si="4"/>
        <v>1.764464505539598E-2</v>
      </c>
      <c r="F11" s="22" t="s">
        <v>46</v>
      </c>
      <c r="G11" s="20">
        <v>0.03</v>
      </c>
      <c r="H11" s="20">
        <f t="shared" si="0"/>
        <v>1.2800000000000001E-2</v>
      </c>
      <c r="I11" s="20">
        <f t="shared" si="1"/>
        <v>2.3700000000000002E-2</v>
      </c>
      <c r="J11" s="20">
        <f t="shared" si="2"/>
        <v>4.8446450553959793E-3</v>
      </c>
      <c r="K11" s="20">
        <f t="shared" si="3"/>
        <v>6.0553549446040224E-3</v>
      </c>
    </row>
    <row r="12" spans="1:20" x14ac:dyDescent="0.35">
      <c r="A12" s="79"/>
      <c r="B12" s="12" t="s">
        <v>13</v>
      </c>
      <c r="C12" s="14">
        <f>SUM(C10:C11)</f>
        <v>3804</v>
      </c>
      <c r="D12" s="14">
        <f>SUM(D10:D11)</f>
        <v>48</v>
      </c>
      <c r="E12" s="19">
        <f t="shared" si="4"/>
        <v>1.2618296529968454E-2</v>
      </c>
      <c r="F12" s="23" t="s">
        <v>57</v>
      </c>
      <c r="G12" s="20">
        <v>0.03</v>
      </c>
      <c r="H12" s="20">
        <f t="shared" si="0"/>
        <v>9.300000000000001E-3</v>
      </c>
      <c r="I12" s="20">
        <f t="shared" si="1"/>
        <v>1.67E-2</v>
      </c>
      <c r="J12" s="20">
        <f t="shared" si="2"/>
        <v>3.3182965299684529E-3</v>
      </c>
      <c r="K12" s="20">
        <f t="shared" si="3"/>
        <v>4.0817034700315457E-3</v>
      </c>
      <c r="T12" s="28"/>
    </row>
    <row r="13" spans="1:20" x14ac:dyDescent="0.35">
      <c r="A13" s="88" t="s">
        <v>14</v>
      </c>
      <c r="B13" s="9" t="s">
        <v>15</v>
      </c>
      <c r="C13" s="11">
        <v>161</v>
      </c>
      <c r="D13" s="11">
        <v>1</v>
      </c>
      <c r="E13" s="18">
        <f t="shared" si="4"/>
        <v>6.2111801242236021E-3</v>
      </c>
      <c r="F13" s="22" t="s">
        <v>48</v>
      </c>
      <c r="G13" s="20">
        <v>0.03</v>
      </c>
      <c r="H13" s="20">
        <f t="shared" si="0"/>
        <v>2.0000000000000001E-4</v>
      </c>
      <c r="I13" s="20">
        <f t="shared" si="1"/>
        <v>3.4099999999999998E-2</v>
      </c>
      <c r="J13" s="20">
        <f t="shared" si="2"/>
        <v>6.0111801242236024E-3</v>
      </c>
      <c r="K13" s="20">
        <f t="shared" si="3"/>
        <v>2.7888819875776398E-2</v>
      </c>
    </row>
    <row r="14" spans="1:20" x14ac:dyDescent="0.35">
      <c r="A14" s="88"/>
      <c r="B14" s="9" t="s">
        <v>16</v>
      </c>
      <c r="C14" s="11">
        <v>819</v>
      </c>
      <c r="D14" s="11">
        <v>4</v>
      </c>
      <c r="E14" s="18">
        <f t="shared" si="4"/>
        <v>4.884004884004884E-3</v>
      </c>
      <c r="F14" s="22" t="s">
        <v>37</v>
      </c>
      <c r="G14" s="20">
        <v>0.03</v>
      </c>
      <c r="H14" s="20">
        <f t="shared" si="0"/>
        <v>1.2999999999999999E-3</v>
      </c>
      <c r="I14" s="20">
        <f t="shared" si="1"/>
        <v>1.2500000000000001E-2</v>
      </c>
      <c r="J14" s="20">
        <f t="shared" si="2"/>
        <v>3.5840048840048841E-3</v>
      </c>
      <c r="K14" s="20">
        <f t="shared" si="3"/>
        <v>7.6159951159951167E-3</v>
      </c>
    </row>
    <row r="15" spans="1:20" x14ac:dyDescent="0.35">
      <c r="A15" s="88"/>
      <c r="B15" s="9" t="s">
        <v>17</v>
      </c>
      <c r="C15" s="11">
        <v>758</v>
      </c>
      <c r="D15" s="11">
        <v>7</v>
      </c>
      <c r="E15" s="18">
        <f t="shared" si="4"/>
        <v>9.2348284960422165E-3</v>
      </c>
      <c r="F15" s="22" t="s">
        <v>38</v>
      </c>
      <c r="G15" s="20">
        <v>0.03</v>
      </c>
      <c r="H15" s="20">
        <f t="shared" si="0"/>
        <v>3.7000000000000002E-3</v>
      </c>
      <c r="I15" s="20">
        <f t="shared" si="1"/>
        <v>1.89E-2</v>
      </c>
      <c r="J15" s="20">
        <f t="shared" si="2"/>
        <v>5.5348284960422163E-3</v>
      </c>
      <c r="K15" s="20">
        <f t="shared" si="3"/>
        <v>9.6651715039577837E-3</v>
      </c>
    </row>
    <row r="16" spans="1:20" x14ac:dyDescent="0.35">
      <c r="A16" s="88"/>
      <c r="B16" s="9" t="s">
        <v>18</v>
      </c>
      <c r="C16" s="11">
        <v>862</v>
      </c>
      <c r="D16" s="11">
        <v>22</v>
      </c>
      <c r="E16" s="18">
        <f t="shared" si="4"/>
        <v>2.5522041763341066E-2</v>
      </c>
      <c r="F16" s="22" t="s">
        <v>39</v>
      </c>
      <c r="G16" s="20">
        <v>0.03</v>
      </c>
      <c r="H16" s="20">
        <f t="shared" si="0"/>
        <v>1.61E-2</v>
      </c>
      <c r="I16" s="20">
        <f t="shared" si="1"/>
        <v>3.8399999999999997E-2</v>
      </c>
      <c r="J16" s="20">
        <f t="shared" si="2"/>
        <v>9.4220417633410665E-3</v>
      </c>
      <c r="K16" s="20">
        <f t="shared" si="3"/>
        <v>1.287795823665893E-2</v>
      </c>
    </row>
    <row r="17" spans="1:13" x14ac:dyDescent="0.35">
      <c r="A17" s="88"/>
      <c r="B17" s="9" t="s">
        <v>19</v>
      </c>
      <c r="C17" s="11">
        <v>2</v>
      </c>
      <c r="D17" s="11">
        <v>0</v>
      </c>
      <c r="E17" s="18">
        <f t="shared" si="4"/>
        <v>0</v>
      </c>
      <c r="F17" s="22"/>
      <c r="G17" s="20">
        <v>0.03</v>
      </c>
      <c r="H17" s="20" t="e">
        <f t="shared" si="0"/>
        <v>#VALUE!</v>
      </c>
      <c r="I17" s="20" t="e">
        <f t="shared" si="1"/>
        <v>#VALUE!</v>
      </c>
      <c r="J17" s="20" t="e">
        <f t="shared" si="2"/>
        <v>#VALUE!</v>
      </c>
      <c r="K17" s="20" t="e">
        <f t="shared" si="3"/>
        <v>#VALUE!</v>
      </c>
    </row>
    <row r="18" spans="1:13" x14ac:dyDescent="0.35">
      <c r="A18" s="88"/>
      <c r="B18" s="9" t="s">
        <v>20</v>
      </c>
      <c r="C18" s="11">
        <v>1652</v>
      </c>
      <c r="D18" s="11">
        <v>5</v>
      </c>
      <c r="E18" s="18">
        <f t="shared" si="4"/>
        <v>3.0266343825665859E-3</v>
      </c>
      <c r="F18" s="22" t="s">
        <v>40</v>
      </c>
      <c r="G18" s="20">
        <v>0.03</v>
      </c>
      <c r="H18" s="20">
        <f t="shared" si="0"/>
        <v>1E-3</v>
      </c>
      <c r="I18" s="20">
        <f t="shared" si="1"/>
        <v>6.9999999999999993E-3</v>
      </c>
      <c r="J18" s="20">
        <f t="shared" si="2"/>
        <v>2.0266343825665859E-3</v>
      </c>
      <c r="K18" s="20">
        <f t="shared" si="3"/>
        <v>3.973365617433413E-3</v>
      </c>
    </row>
    <row r="19" spans="1:13" x14ac:dyDescent="0.35">
      <c r="A19" s="88"/>
      <c r="B19" s="9" t="s">
        <v>21</v>
      </c>
      <c r="C19" s="11">
        <v>758</v>
      </c>
      <c r="D19" s="11">
        <v>6</v>
      </c>
      <c r="E19" s="18">
        <f t="shared" si="4"/>
        <v>7.9155672823219003E-3</v>
      </c>
      <c r="F19" s="22" t="s">
        <v>47</v>
      </c>
      <c r="G19" s="20">
        <v>0.03</v>
      </c>
      <c r="H19" s="20">
        <f t="shared" si="0"/>
        <v>2.8999999999999998E-3</v>
      </c>
      <c r="I19" s="20">
        <f t="shared" si="1"/>
        <v>1.7100000000000001E-2</v>
      </c>
      <c r="J19" s="20">
        <f t="shared" si="2"/>
        <v>5.0155672823219005E-3</v>
      </c>
      <c r="K19" s="20">
        <f t="shared" si="3"/>
        <v>9.1844327176781003E-3</v>
      </c>
    </row>
    <row r="20" spans="1:13" x14ac:dyDescent="0.35">
      <c r="A20" s="88"/>
      <c r="B20" s="9" t="s">
        <v>22</v>
      </c>
      <c r="C20" s="11">
        <v>1372</v>
      </c>
      <c r="D20" s="11">
        <v>17</v>
      </c>
      <c r="E20" s="18">
        <f t="shared" si="4"/>
        <v>1.239067055393586E-2</v>
      </c>
      <c r="F20" s="22" t="s">
        <v>41</v>
      </c>
      <c r="G20" s="20">
        <v>0.03</v>
      </c>
      <c r="H20" s="20">
        <f t="shared" si="0"/>
        <v>7.1999999999999998E-3</v>
      </c>
      <c r="I20" s="20">
        <f t="shared" si="1"/>
        <v>1.9799999999999998E-2</v>
      </c>
      <c r="J20" s="20">
        <f t="shared" si="2"/>
        <v>5.1906705539358604E-3</v>
      </c>
      <c r="K20" s="20">
        <f t="shared" si="3"/>
        <v>7.409329446064138E-3</v>
      </c>
    </row>
    <row r="21" spans="1:13" x14ac:dyDescent="0.35">
      <c r="A21" s="88"/>
      <c r="B21" s="9" t="s">
        <v>23</v>
      </c>
      <c r="C21" s="11">
        <v>600</v>
      </c>
      <c r="D21" s="11">
        <v>9</v>
      </c>
      <c r="E21" s="18">
        <f t="shared" si="4"/>
        <v>1.4999999999999999E-2</v>
      </c>
      <c r="F21" s="22" t="s">
        <v>42</v>
      </c>
      <c r="G21" s="20">
        <v>0.03</v>
      </c>
      <c r="H21" s="20">
        <f t="shared" si="0"/>
        <v>6.8999999999999999E-3</v>
      </c>
      <c r="I21" s="20">
        <f t="shared" si="1"/>
        <v>2.8300000000000002E-2</v>
      </c>
      <c r="J21" s="20">
        <f t="shared" si="2"/>
        <v>8.0999999999999996E-3</v>
      </c>
      <c r="K21" s="20">
        <f t="shared" si="3"/>
        <v>1.3300000000000003E-2</v>
      </c>
    </row>
    <row r="22" spans="1:13" x14ac:dyDescent="0.35">
      <c r="A22" s="88"/>
      <c r="B22" s="9" t="s">
        <v>24</v>
      </c>
      <c r="C22" s="11">
        <v>1064</v>
      </c>
      <c r="D22" s="11">
        <v>10</v>
      </c>
      <c r="E22" s="18">
        <f t="shared" si="4"/>
        <v>9.3984962406015032E-3</v>
      </c>
      <c r="F22" s="22" t="s">
        <v>43</v>
      </c>
      <c r="G22" s="20">
        <v>0.03</v>
      </c>
      <c r="H22" s="20">
        <f t="shared" si="0"/>
        <v>4.5000000000000005E-3</v>
      </c>
      <c r="I22" s="20">
        <f t="shared" si="1"/>
        <v>1.72E-2</v>
      </c>
      <c r="J22" s="20">
        <f t="shared" si="2"/>
        <v>4.8984962406015027E-3</v>
      </c>
      <c r="K22" s="20">
        <f t="shared" si="3"/>
        <v>7.8015037593984968E-3</v>
      </c>
      <c r="M22" s="15"/>
    </row>
    <row r="23" spans="1:13" x14ac:dyDescent="0.35">
      <c r="A23" s="88"/>
      <c r="B23" s="12" t="s">
        <v>25</v>
      </c>
      <c r="C23" s="14">
        <f>SUM(C13:C22)</f>
        <v>8048</v>
      </c>
      <c r="D23" s="14">
        <f>SUM(D13:D22)</f>
        <v>81</v>
      </c>
      <c r="E23" s="19">
        <f t="shared" si="4"/>
        <v>1.0064612326043738E-2</v>
      </c>
      <c r="F23" s="23" t="s">
        <v>58</v>
      </c>
      <c r="G23" s="20">
        <v>0.03</v>
      </c>
      <c r="H23" s="20">
        <f t="shared" ref="H23:H28" si="5">LEFT(F23,4)%</f>
        <v>8.0000000000000002E-3</v>
      </c>
      <c r="I23" s="20">
        <f t="shared" ref="I23:I28" si="6">RIGHT(F23,4)%</f>
        <v>1.2500000000000001E-2</v>
      </c>
      <c r="J23" s="20">
        <f t="shared" ref="J23:J28" si="7">E23-H23</f>
        <v>2.0646123260437375E-3</v>
      </c>
      <c r="K23" s="20">
        <f t="shared" ref="K23:K28" si="8">I23-E23</f>
        <v>2.435387673956263E-3</v>
      </c>
    </row>
    <row r="24" spans="1:13" x14ac:dyDescent="0.35">
      <c r="A24" s="80" t="s">
        <v>26</v>
      </c>
      <c r="B24" s="9" t="s">
        <v>28</v>
      </c>
      <c r="C24" s="11">
        <v>284</v>
      </c>
      <c r="D24" s="11">
        <v>0</v>
      </c>
      <c r="E24" s="18">
        <f t="shared" si="4"/>
        <v>0</v>
      </c>
      <c r="F24" s="22"/>
      <c r="G24" s="20">
        <v>0.03</v>
      </c>
      <c r="H24" s="20" t="e">
        <f t="shared" si="5"/>
        <v>#VALUE!</v>
      </c>
      <c r="I24" s="20" t="e">
        <f t="shared" si="6"/>
        <v>#VALUE!</v>
      </c>
      <c r="J24" s="20" t="e">
        <f t="shared" si="7"/>
        <v>#VALUE!</v>
      </c>
      <c r="K24" s="20" t="e">
        <f t="shared" si="8"/>
        <v>#VALUE!</v>
      </c>
    </row>
    <row r="25" spans="1:13" x14ac:dyDescent="0.35">
      <c r="A25" s="78"/>
      <c r="B25" s="9" t="s">
        <v>27</v>
      </c>
      <c r="C25" s="11">
        <v>140</v>
      </c>
      <c r="D25" s="11">
        <v>0</v>
      </c>
      <c r="E25" s="18">
        <f t="shared" si="4"/>
        <v>0</v>
      </c>
      <c r="F25" s="22"/>
      <c r="G25" s="20">
        <v>0.03</v>
      </c>
      <c r="H25" s="20" t="e">
        <f t="shared" si="5"/>
        <v>#VALUE!</v>
      </c>
      <c r="I25" s="20" t="e">
        <f t="shared" si="6"/>
        <v>#VALUE!</v>
      </c>
      <c r="J25" s="20" t="e">
        <f t="shared" si="7"/>
        <v>#VALUE!</v>
      </c>
      <c r="K25" s="20" t="e">
        <f t="shared" si="8"/>
        <v>#VALUE!</v>
      </c>
    </row>
    <row r="26" spans="1:13" x14ac:dyDescent="0.35">
      <c r="A26" s="79"/>
      <c r="B26" s="13" t="s">
        <v>29</v>
      </c>
      <c r="C26" s="14">
        <f>SUM(C24:C25)</f>
        <v>424</v>
      </c>
      <c r="D26" s="14">
        <f>SUM(D24:D25)</f>
        <v>0</v>
      </c>
      <c r="E26" s="19">
        <f t="shared" si="4"/>
        <v>0</v>
      </c>
      <c r="F26" s="23"/>
      <c r="G26" s="20">
        <v>0.03</v>
      </c>
      <c r="H26" s="20" t="e">
        <f t="shared" si="5"/>
        <v>#VALUE!</v>
      </c>
      <c r="I26" s="20" t="e">
        <f t="shared" si="6"/>
        <v>#VALUE!</v>
      </c>
      <c r="J26" s="20" t="e">
        <f t="shared" si="7"/>
        <v>#VALUE!</v>
      </c>
      <c r="K26" s="20" t="e">
        <f t="shared" si="8"/>
        <v>#VALUE!</v>
      </c>
    </row>
    <row r="27" spans="1:13" ht="43.5" x14ac:dyDescent="0.35">
      <c r="A27" s="7" t="s">
        <v>54</v>
      </c>
      <c r="B27" s="26" t="s">
        <v>55</v>
      </c>
      <c r="C27" s="27">
        <f>SUM(C12+C23+C26)</f>
        <v>12276</v>
      </c>
      <c r="D27" s="27">
        <f>SUM(D12+D23+D26)</f>
        <v>129</v>
      </c>
      <c r="E27" s="19">
        <f>D27/C27</f>
        <v>1.0508308895405669E-2</v>
      </c>
      <c r="F27" s="25" t="s">
        <v>59</v>
      </c>
      <c r="G27" s="20">
        <v>0.03</v>
      </c>
      <c r="H27" s="20">
        <f t="shared" si="5"/>
        <v>8.8000000000000005E-3</v>
      </c>
      <c r="I27" s="20">
        <f t="shared" si="6"/>
        <v>1.2500000000000001E-2</v>
      </c>
      <c r="J27" s="20">
        <f t="shared" si="7"/>
        <v>1.7083088954056684E-3</v>
      </c>
      <c r="K27" s="20">
        <f t="shared" si="8"/>
        <v>1.9916911045943318E-3</v>
      </c>
    </row>
    <row r="28" spans="1:13" x14ac:dyDescent="0.35">
      <c r="A28" s="10"/>
      <c r="B28" s="17" t="s">
        <v>44</v>
      </c>
      <c r="C28" s="16">
        <f>SUM(C26,C23,C12,C9)</f>
        <v>41271</v>
      </c>
      <c r="D28" s="16">
        <f>SUM(D26,D23,D12,D9)</f>
        <v>666</v>
      </c>
      <c r="E28" s="19">
        <f t="shared" si="4"/>
        <v>1.613723922366795E-2</v>
      </c>
      <c r="F28" s="24" t="s">
        <v>60</v>
      </c>
      <c r="H28" s="20">
        <f t="shared" si="5"/>
        <v>1.49E-2</v>
      </c>
      <c r="I28" s="20">
        <f t="shared" si="6"/>
        <v>1.7399999999999999E-2</v>
      </c>
      <c r="J28" s="20">
        <f t="shared" si="7"/>
        <v>1.2372392236679498E-3</v>
      </c>
      <c r="K28" s="20">
        <f t="shared" si="8"/>
        <v>1.2627607763320489E-3</v>
      </c>
    </row>
    <row r="30" spans="1:13" x14ac:dyDescent="0.35">
      <c r="A30" s="33"/>
      <c r="B30" s="33"/>
      <c r="C30" s="34" t="s">
        <v>30</v>
      </c>
      <c r="D30" s="86" t="s">
        <v>32</v>
      </c>
      <c r="E30" s="86"/>
      <c r="F30" s="86"/>
    </row>
    <row r="31" spans="1:13" ht="29" x14ac:dyDescent="0.35">
      <c r="A31" s="35" t="s">
        <v>4</v>
      </c>
      <c r="B31" s="36" t="s">
        <v>1</v>
      </c>
      <c r="C31" s="34" t="s">
        <v>2</v>
      </c>
      <c r="D31" s="34" t="s">
        <v>3</v>
      </c>
      <c r="E31" s="37" t="s">
        <v>100</v>
      </c>
      <c r="F31" s="37" t="s">
        <v>45</v>
      </c>
    </row>
    <row r="32" spans="1:13" x14ac:dyDescent="0.35">
      <c r="A32" s="87" t="s">
        <v>5</v>
      </c>
      <c r="B32" s="38" t="s">
        <v>9</v>
      </c>
      <c r="C32" s="33">
        <v>11373</v>
      </c>
      <c r="D32" s="33">
        <v>139</v>
      </c>
      <c r="E32" s="39">
        <f>D32/C32</f>
        <v>1.2221929130396554E-2</v>
      </c>
      <c r="F32" s="40" t="s">
        <v>34</v>
      </c>
      <c r="G32" s="20">
        <f>$E$53</f>
        <v>1.6192166492426639E-2</v>
      </c>
    </row>
    <row r="33" spans="1:7" x14ac:dyDescent="0.35">
      <c r="A33" s="87"/>
      <c r="B33" s="38" t="s">
        <v>11</v>
      </c>
      <c r="C33" s="33">
        <v>10387</v>
      </c>
      <c r="D33" s="33">
        <v>155</v>
      </c>
      <c r="E33" s="39">
        <f>D33/C33</f>
        <v>1.4922499277943584E-2</v>
      </c>
      <c r="F33" s="40" t="s">
        <v>36</v>
      </c>
      <c r="G33" s="20">
        <f t="shared" ref="G33:G52" si="9">$E$53</f>
        <v>1.6192166492426639E-2</v>
      </c>
    </row>
    <row r="34" spans="1:7" x14ac:dyDescent="0.35">
      <c r="A34" s="87"/>
      <c r="B34" s="38" t="s">
        <v>6</v>
      </c>
      <c r="C34" s="33">
        <v>7235</v>
      </c>
      <c r="D34" s="33">
        <v>243</v>
      </c>
      <c r="E34" s="39">
        <f>D34/C34</f>
        <v>3.3586731167933655E-2</v>
      </c>
      <c r="F34" s="40" t="s">
        <v>33</v>
      </c>
      <c r="G34" s="20">
        <f t="shared" si="9"/>
        <v>1.6192166492426639E-2</v>
      </c>
    </row>
    <row r="35" spans="1:7" x14ac:dyDescent="0.35">
      <c r="A35" s="87"/>
      <c r="B35" s="34" t="s">
        <v>7</v>
      </c>
      <c r="C35" s="34">
        <f>SUM(C32:C34)</f>
        <v>28995</v>
      </c>
      <c r="D35" s="34">
        <f>SUM(D32:D34)</f>
        <v>537</v>
      </c>
      <c r="E35" s="41">
        <f t="shared" ref="E35:E51" si="10">D35/C35</f>
        <v>1.8520434557682357E-2</v>
      </c>
      <c r="F35" s="42" t="s">
        <v>56</v>
      </c>
      <c r="G35" s="20">
        <f t="shared" si="9"/>
        <v>1.6192166492426639E-2</v>
      </c>
    </row>
    <row r="36" spans="1:7" x14ac:dyDescent="0.35">
      <c r="A36" s="87" t="s">
        <v>8</v>
      </c>
      <c r="B36" s="38" t="s">
        <v>10</v>
      </c>
      <c r="C36" s="33">
        <v>1367</v>
      </c>
      <c r="D36" s="33">
        <v>5</v>
      </c>
      <c r="E36" s="39">
        <f t="shared" si="10"/>
        <v>3.6576444769568397E-3</v>
      </c>
      <c r="F36" s="40" t="s">
        <v>35</v>
      </c>
      <c r="G36" s="20">
        <f t="shared" si="9"/>
        <v>1.6192166492426639E-2</v>
      </c>
    </row>
    <row r="37" spans="1:7" x14ac:dyDescent="0.35">
      <c r="A37" s="87"/>
      <c r="B37" s="38" t="s">
        <v>12</v>
      </c>
      <c r="C37" s="33">
        <v>2437</v>
      </c>
      <c r="D37" s="33">
        <v>43</v>
      </c>
      <c r="E37" s="39">
        <f t="shared" si="10"/>
        <v>1.764464505539598E-2</v>
      </c>
      <c r="F37" s="40" t="s">
        <v>46</v>
      </c>
      <c r="G37" s="20">
        <f t="shared" si="9"/>
        <v>1.6192166492426639E-2</v>
      </c>
    </row>
    <row r="38" spans="1:7" x14ac:dyDescent="0.35">
      <c r="A38" s="87"/>
      <c r="B38" s="34" t="s">
        <v>13</v>
      </c>
      <c r="C38" s="34">
        <f>SUM(C36:C37)</f>
        <v>3804</v>
      </c>
      <c r="D38" s="34">
        <f>SUM(D36:D37)</f>
        <v>48</v>
      </c>
      <c r="E38" s="41">
        <f t="shared" si="10"/>
        <v>1.2618296529968454E-2</v>
      </c>
      <c r="F38" s="42" t="s">
        <v>57</v>
      </c>
      <c r="G38" s="20">
        <f t="shared" si="9"/>
        <v>1.6192166492426639E-2</v>
      </c>
    </row>
    <row r="39" spans="1:7" x14ac:dyDescent="0.35">
      <c r="A39" s="87" t="s">
        <v>14</v>
      </c>
      <c r="B39" s="38" t="s">
        <v>15</v>
      </c>
      <c r="C39" s="33">
        <v>161</v>
      </c>
      <c r="D39" s="33">
        <v>1</v>
      </c>
      <c r="E39" s="39">
        <f t="shared" si="10"/>
        <v>6.2111801242236021E-3</v>
      </c>
      <c r="F39" s="40" t="s">
        <v>48</v>
      </c>
      <c r="G39" s="20">
        <f t="shared" si="9"/>
        <v>1.6192166492426639E-2</v>
      </c>
    </row>
    <row r="40" spans="1:7" x14ac:dyDescent="0.35">
      <c r="A40" s="87"/>
      <c r="B40" s="38" t="s">
        <v>16</v>
      </c>
      <c r="C40" s="33">
        <v>819</v>
      </c>
      <c r="D40" s="33">
        <v>4</v>
      </c>
      <c r="E40" s="39">
        <f t="shared" si="10"/>
        <v>4.884004884004884E-3</v>
      </c>
      <c r="F40" s="40" t="s">
        <v>37</v>
      </c>
      <c r="G40" s="20">
        <f t="shared" si="9"/>
        <v>1.6192166492426639E-2</v>
      </c>
    </row>
    <row r="41" spans="1:7" x14ac:dyDescent="0.35">
      <c r="A41" s="87"/>
      <c r="B41" s="38" t="s">
        <v>17</v>
      </c>
      <c r="C41" s="33">
        <v>758</v>
      </c>
      <c r="D41" s="33">
        <v>7</v>
      </c>
      <c r="E41" s="39">
        <f t="shared" si="10"/>
        <v>9.2348284960422165E-3</v>
      </c>
      <c r="F41" s="40" t="s">
        <v>38</v>
      </c>
      <c r="G41" s="20">
        <f t="shared" si="9"/>
        <v>1.6192166492426639E-2</v>
      </c>
    </row>
    <row r="42" spans="1:7" x14ac:dyDescent="0.35">
      <c r="A42" s="87"/>
      <c r="B42" s="38" t="s">
        <v>18</v>
      </c>
      <c r="C42" s="33">
        <v>862</v>
      </c>
      <c r="D42" s="33">
        <v>22</v>
      </c>
      <c r="E42" s="39">
        <f t="shared" si="10"/>
        <v>2.5522041763341066E-2</v>
      </c>
      <c r="F42" s="40" t="s">
        <v>39</v>
      </c>
      <c r="G42" s="20">
        <f t="shared" si="9"/>
        <v>1.6192166492426639E-2</v>
      </c>
    </row>
    <row r="43" spans="1:7" x14ac:dyDescent="0.35">
      <c r="A43" s="87"/>
      <c r="B43" s="38" t="s">
        <v>19</v>
      </c>
      <c r="C43" s="33">
        <v>2</v>
      </c>
      <c r="D43" s="33">
        <v>0</v>
      </c>
      <c r="E43" s="39">
        <f t="shared" si="10"/>
        <v>0</v>
      </c>
      <c r="F43" s="40"/>
      <c r="G43" s="20">
        <f t="shared" si="9"/>
        <v>1.6192166492426639E-2</v>
      </c>
    </row>
    <row r="44" spans="1:7" x14ac:dyDescent="0.35">
      <c r="A44" s="87"/>
      <c r="B44" s="38" t="s">
        <v>20</v>
      </c>
      <c r="C44" s="33">
        <v>1652</v>
      </c>
      <c r="D44" s="33">
        <v>5</v>
      </c>
      <c r="E44" s="39">
        <f t="shared" si="10"/>
        <v>3.0266343825665859E-3</v>
      </c>
      <c r="F44" s="40" t="s">
        <v>40</v>
      </c>
      <c r="G44" s="20">
        <f t="shared" si="9"/>
        <v>1.6192166492426639E-2</v>
      </c>
    </row>
    <row r="45" spans="1:7" x14ac:dyDescent="0.35">
      <c r="A45" s="87"/>
      <c r="B45" s="38" t="s">
        <v>21</v>
      </c>
      <c r="C45" s="33">
        <v>758</v>
      </c>
      <c r="D45" s="33">
        <v>6</v>
      </c>
      <c r="E45" s="39">
        <f t="shared" si="10"/>
        <v>7.9155672823219003E-3</v>
      </c>
      <c r="F45" s="40" t="s">
        <v>47</v>
      </c>
      <c r="G45" s="20">
        <f t="shared" si="9"/>
        <v>1.6192166492426639E-2</v>
      </c>
    </row>
    <row r="46" spans="1:7" x14ac:dyDescent="0.35">
      <c r="A46" s="87"/>
      <c r="B46" s="38" t="s">
        <v>22</v>
      </c>
      <c r="C46" s="33">
        <v>1372</v>
      </c>
      <c r="D46" s="33">
        <v>17</v>
      </c>
      <c r="E46" s="39">
        <f t="shared" si="10"/>
        <v>1.239067055393586E-2</v>
      </c>
      <c r="F46" s="40" t="s">
        <v>41</v>
      </c>
      <c r="G46" s="20">
        <f t="shared" si="9"/>
        <v>1.6192166492426639E-2</v>
      </c>
    </row>
    <row r="47" spans="1:7" x14ac:dyDescent="0.35">
      <c r="A47" s="87"/>
      <c r="B47" s="38" t="s">
        <v>23</v>
      </c>
      <c r="C47" s="33">
        <v>600</v>
      </c>
      <c r="D47" s="33">
        <v>9</v>
      </c>
      <c r="E47" s="39">
        <f t="shared" si="10"/>
        <v>1.4999999999999999E-2</v>
      </c>
      <c r="F47" s="40" t="s">
        <v>42</v>
      </c>
      <c r="G47" s="20">
        <f t="shared" si="9"/>
        <v>1.6192166492426639E-2</v>
      </c>
    </row>
    <row r="48" spans="1:7" x14ac:dyDescent="0.35">
      <c r="A48" s="87"/>
      <c r="B48" s="38" t="s">
        <v>24</v>
      </c>
      <c r="C48" s="33">
        <v>1064</v>
      </c>
      <c r="D48" s="33">
        <v>10</v>
      </c>
      <c r="E48" s="39">
        <f t="shared" si="10"/>
        <v>9.3984962406015032E-3</v>
      </c>
      <c r="F48" s="40" t="s">
        <v>43</v>
      </c>
      <c r="G48" s="20">
        <f t="shared" si="9"/>
        <v>1.6192166492426639E-2</v>
      </c>
    </row>
    <row r="49" spans="1:7" x14ac:dyDescent="0.35">
      <c r="A49" s="87"/>
      <c r="B49" s="34" t="s">
        <v>25</v>
      </c>
      <c r="C49" s="34">
        <f>SUM(C39:C48)</f>
        <v>8048</v>
      </c>
      <c r="D49" s="34">
        <f>SUM(D39:D48)</f>
        <v>81</v>
      </c>
      <c r="E49" s="41">
        <f t="shared" si="10"/>
        <v>1.0064612326043738E-2</v>
      </c>
      <c r="F49" s="42" t="s">
        <v>58</v>
      </c>
      <c r="G49" s="20">
        <f t="shared" si="9"/>
        <v>1.6192166492426639E-2</v>
      </c>
    </row>
    <row r="50" spans="1:7" x14ac:dyDescent="0.35">
      <c r="A50" s="87" t="s">
        <v>26</v>
      </c>
      <c r="B50" s="38" t="s">
        <v>28</v>
      </c>
      <c r="C50" s="33">
        <v>284</v>
      </c>
      <c r="D50" s="33">
        <v>0</v>
      </c>
      <c r="E50" s="39">
        <f t="shared" si="10"/>
        <v>0</v>
      </c>
      <c r="F50" s="40"/>
      <c r="G50" s="20">
        <f t="shared" si="9"/>
        <v>1.6192166492426639E-2</v>
      </c>
    </row>
    <row r="51" spans="1:7" x14ac:dyDescent="0.35">
      <c r="A51" s="87"/>
      <c r="B51" s="43" t="s">
        <v>29</v>
      </c>
      <c r="C51" s="34">
        <f>SUM(C50:C50)</f>
        <v>284</v>
      </c>
      <c r="D51" s="34">
        <f>SUM(D50:D50)</f>
        <v>0</v>
      </c>
      <c r="E51" s="41">
        <f t="shared" si="10"/>
        <v>0</v>
      </c>
      <c r="F51" s="42"/>
      <c r="G51" s="20">
        <f t="shared" si="9"/>
        <v>1.6192166492426639E-2</v>
      </c>
    </row>
    <row r="52" spans="1:7" ht="43.5" x14ac:dyDescent="0.35">
      <c r="A52" s="35" t="s">
        <v>54</v>
      </c>
      <c r="B52" s="37" t="s">
        <v>55</v>
      </c>
      <c r="C52" s="44">
        <f>SUM(C38+C49+C51)</f>
        <v>12136</v>
      </c>
      <c r="D52" s="44">
        <f>SUM(D38+D49+D51)</f>
        <v>129</v>
      </c>
      <c r="E52" s="41">
        <f>D52/C52</f>
        <v>1.0629531970995386E-2</v>
      </c>
      <c r="F52" s="42" t="s">
        <v>59</v>
      </c>
      <c r="G52" s="20">
        <f t="shared" si="9"/>
        <v>1.6192166492426639E-2</v>
      </c>
    </row>
    <row r="53" spans="1:7" x14ac:dyDescent="0.35">
      <c r="A53" s="36"/>
      <c r="B53" s="34" t="s">
        <v>44</v>
      </c>
      <c r="C53" s="34">
        <f>SUM(C51,C49,C38,C35)</f>
        <v>41131</v>
      </c>
      <c r="D53" s="34">
        <f>SUM(D51,D49,D38,D35)</f>
        <v>666</v>
      </c>
      <c r="E53" s="41">
        <f t="shared" ref="E53" si="11">D53/C53</f>
        <v>1.6192166492426639E-2</v>
      </c>
      <c r="F53" s="42" t="s">
        <v>60</v>
      </c>
    </row>
  </sheetData>
  <mergeCells count="10">
    <mergeCell ref="A24:A26"/>
    <mergeCell ref="A13:A23"/>
    <mergeCell ref="D4:F4"/>
    <mergeCell ref="A6:A9"/>
    <mergeCell ref="A10:A12"/>
    <mergeCell ref="D30:F30"/>
    <mergeCell ref="A32:A35"/>
    <mergeCell ref="A36:A38"/>
    <mergeCell ref="A39:A49"/>
    <mergeCell ref="A50:A5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Kirjeldus</vt:lpstr>
      <vt:lpstr>Aruandesse2017-2019</vt:lpstr>
      <vt:lpstr>Aruandesse2016-2018</vt:lpstr>
      <vt:lpstr>Aruandesse2015-2017</vt:lpstr>
      <vt:lpstr>Aruandesse2014-2016</vt:lpstr>
      <vt:lpstr>Aruandesse2013-2015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2016-10-04T07:09:27Z</dcterms:created>
  <dcterms:modified xsi:type="dcterms:W3CDTF">2020-11-12T11:11:47Z</dcterms:modified>
</cp:coreProperties>
</file>